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data\database\"/>
    </mc:Choice>
  </mc:AlternateContent>
  <bookViews>
    <workbookView xWindow="-120" yWindow="-120" windowWidth="21840" windowHeight="13740" firstSheet="2" activeTab="6"/>
  </bookViews>
  <sheets>
    <sheet name="Energy final consumption-Mtoe" sheetId="1" r:id="rId1"/>
    <sheet name="Energy final consumption-PJ" sheetId="5" r:id="rId2"/>
    <sheet name="TCD- baseline (PJ) " sheetId="3" r:id="rId3"/>
    <sheet name="Feuil3" sheetId="7" state="hidden" r:id="rId4"/>
    <sheet name="TCD- EE (PJ)" sheetId="4" r:id="rId5"/>
    <sheet name="Baseline Trajectory" sheetId="8" r:id="rId6"/>
    <sheet name="EE Trajectory" sheetId="11" r:id="rId7"/>
    <sheet name="SCIAN Code" sheetId="2" r:id="rId8"/>
    <sheet name="Hyphothesis " sheetId="6" r:id="rId9"/>
  </sheets>
  <definedNames>
    <definedName name="_xlnm._FilterDatabase" localSheetId="0" hidden="1">'Energy final consumption-Mtoe'!$B$2:$D$71</definedName>
    <definedName name="_xlnm._FilterDatabase" localSheetId="1" hidden="1">'Energy final consumption-PJ'!$B$2:$D$71</definedName>
    <definedName name="solver_eng" hidden="1">1</definedName>
    <definedName name="solver_k" localSheetId="6" hidden="1">#REF!</definedName>
    <definedName name="solver_k" localSheetId="0" hidden="1">#REF!</definedName>
    <definedName name="solver_k" localSheetId="1" hidden="1">#REF!</definedName>
    <definedName name="solver_k" hidden="1">#REF!</definedName>
    <definedName name="solver_lhs3" localSheetId="6" hidden="1">#REF!</definedName>
    <definedName name="solver_lhs3" localSheetId="0" hidden="1">#REF!</definedName>
    <definedName name="solver_lhs3" localSheetId="1" hidden="1">#REF!</definedName>
    <definedName name="solver_lhs3" hidden="1">#REF!</definedName>
    <definedName name="solver_lhs4" localSheetId="6" hidden="1">#REF!</definedName>
    <definedName name="solver_lhs4" localSheetId="0" hidden="1">#REF!</definedName>
    <definedName name="solver_lhs4" localSheetId="1" hidden="1">#REF!</definedName>
    <definedName name="solver_lhs4" hidden="1">#REF!</definedName>
    <definedName name="solver_lhs5" localSheetId="6" hidden="1">#REF!</definedName>
    <definedName name="solver_lhs5" localSheetId="0" hidden="1">#REF!</definedName>
    <definedName name="solver_lhs5" localSheetId="1" hidden="1">#REF!</definedName>
    <definedName name="solver_lhs5" hidden="1">#REF!</definedName>
    <definedName name="solver_lhs6" localSheetId="6" hidden="1">#REF!</definedName>
    <definedName name="solver_lhs6" localSheetId="0" hidden="1">#REF!</definedName>
    <definedName name="solver_lhs6" localSheetId="1" hidden="1">#REF!</definedName>
    <definedName name="solver_lhs6" hidden="1">#REF!</definedName>
    <definedName name="solver_mip" hidden="1">2147483647</definedName>
    <definedName name="solver_mni" hidden="1">30</definedName>
    <definedName name="solver_mrt" hidden="1">0.075</definedName>
    <definedName name="solver_msl" hidden="1">2</definedName>
    <definedName name="solver_nod" hidden="1">2147483647</definedName>
    <definedName name="solver_rbv" hidden="1">1</definedName>
    <definedName name="solver_rel3" hidden="1">2</definedName>
    <definedName name="solver_rel4" hidden="1">2</definedName>
    <definedName name="solver_rel5" hidden="1">3</definedName>
    <definedName name="solver_rel6" hidden="1">2</definedName>
    <definedName name="solver_rhs3" hidden="1">0</definedName>
    <definedName name="solver_rhs4" hidden="1">0</definedName>
    <definedName name="solver_rhs5" localSheetId="6" hidden="1">#REF!</definedName>
    <definedName name="solver_rhs5" localSheetId="0" hidden="1">#REF!</definedName>
    <definedName name="solver_rhs5" localSheetId="1" hidden="1">#REF!</definedName>
    <definedName name="solver_rhs5" hidden="1">#REF!</definedName>
    <definedName name="solver_rhs6" localSheetId="6" hidden="1">#REF!</definedName>
    <definedName name="solver_rhs6" localSheetId="0" hidden="1">#REF!</definedName>
    <definedName name="solver_rhs6" localSheetId="1" hidden="1">#REF!</definedName>
    <definedName name="solver_rhs6" hidden="1">#REF!</definedName>
    <definedName name="solver_rlx" hidden="1">2</definedName>
    <definedName name="solver_rsd" hidden="1">0</definedName>
    <definedName name="solver_ssz" hidden="1">100</definedName>
    <definedName name="solver_ver" hidden="1">2</definedName>
  </definedNames>
  <calcPr calcId="162913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20" i="8" l="1"/>
  <c r="AN20" i="11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C20" i="8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C20" i="11"/>
  <c r="S51" i="11" l="1"/>
  <c r="S52" i="11"/>
  <c r="S53" i="11"/>
  <c r="S54" i="11"/>
  <c r="S50" i="11"/>
  <c r="S42" i="11"/>
  <c r="S43" i="11"/>
  <c r="S44" i="11"/>
  <c r="S45" i="11"/>
  <c r="S41" i="11"/>
  <c r="S33" i="11"/>
  <c r="S34" i="11"/>
  <c r="S35" i="11"/>
  <c r="S36" i="11"/>
  <c r="S32" i="11"/>
  <c r="S24" i="11"/>
  <c r="S25" i="11"/>
  <c r="S26" i="11"/>
  <c r="S27" i="11"/>
  <c r="S23" i="11"/>
  <c r="S15" i="11"/>
  <c r="S16" i="11"/>
  <c r="S17" i="11"/>
  <c r="S18" i="11"/>
  <c r="S14" i="11"/>
  <c r="S50" i="8" l="1"/>
  <c r="S42" i="8"/>
  <c r="S43" i="8"/>
  <c r="S44" i="8"/>
  <c r="S45" i="8"/>
  <c r="S41" i="8"/>
  <c r="B10" i="8" l="1"/>
  <c r="C50" i="11"/>
  <c r="AM51" i="11"/>
  <c r="AM52" i="11"/>
  <c r="AM53" i="11"/>
  <c r="AM54" i="11"/>
  <c r="S55" i="11"/>
  <c r="C53" i="11"/>
  <c r="D53" i="11" s="1"/>
  <c r="E53" i="11" s="1"/>
  <c r="F53" i="11" s="1"/>
  <c r="G53" i="11" s="1"/>
  <c r="H53" i="11" s="1"/>
  <c r="I53" i="11" s="1"/>
  <c r="J53" i="11" s="1"/>
  <c r="K53" i="11" s="1"/>
  <c r="L53" i="11" s="1"/>
  <c r="M53" i="11" s="1"/>
  <c r="N53" i="11" s="1"/>
  <c r="O53" i="11" s="1"/>
  <c r="P53" i="11" s="1"/>
  <c r="Q53" i="11" s="1"/>
  <c r="R53" i="11" s="1"/>
  <c r="C54" i="11"/>
  <c r="D54" i="11" s="1"/>
  <c r="E54" i="11" s="1"/>
  <c r="F54" i="11" s="1"/>
  <c r="G54" i="11" s="1"/>
  <c r="H54" i="11" s="1"/>
  <c r="I54" i="11" s="1"/>
  <c r="J54" i="11" s="1"/>
  <c r="K54" i="11" s="1"/>
  <c r="L54" i="11" s="1"/>
  <c r="M54" i="11" s="1"/>
  <c r="N54" i="11" s="1"/>
  <c r="O54" i="11" s="1"/>
  <c r="P54" i="11" s="1"/>
  <c r="Q54" i="11" s="1"/>
  <c r="R54" i="11" s="1"/>
  <c r="B55" i="11"/>
  <c r="C52" i="11"/>
  <c r="D52" i="11" s="1"/>
  <c r="E52" i="11" s="1"/>
  <c r="F52" i="11" s="1"/>
  <c r="G52" i="11" s="1"/>
  <c r="H52" i="11" s="1"/>
  <c r="I52" i="11" s="1"/>
  <c r="J52" i="11" s="1"/>
  <c r="K52" i="11" s="1"/>
  <c r="L52" i="11" s="1"/>
  <c r="M52" i="11" s="1"/>
  <c r="N52" i="11" s="1"/>
  <c r="O52" i="11" s="1"/>
  <c r="P52" i="11" s="1"/>
  <c r="Q52" i="11" s="1"/>
  <c r="R52" i="11" s="1"/>
  <c r="AM50" i="11"/>
  <c r="D50" i="11"/>
  <c r="E50" i="11" s="1"/>
  <c r="B46" i="11"/>
  <c r="AM45" i="11"/>
  <c r="T45" i="1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4" i="11"/>
  <c r="T44" i="1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AM43" i="11"/>
  <c r="C43" i="11"/>
  <c r="D43" i="11" s="1"/>
  <c r="E43" i="11" s="1"/>
  <c r="F43" i="11" s="1"/>
  <c r="G43" i="11" s="1"/>
  <c r="H43" i="11" s="1"/>
  <c r="I43" i="11" s="1"/>
  <c r="J43" i="11" s="1"/>
  <c r="K43" i="11" s="1"/>
  <c r="L43" i="11" s="1"/>
  <c r="M43" i="11" s="1"/>
  <c r="N43" i="11" s="1"/>
  <c r="O43" i="11" s="1"/>
  <c r="P43" i="11" s="1"/>
  <c r="Q43" i="11" s="1"/>
  <c r="R43" i="11" s="1"/>
  <c r="AM42" i="11"/>
  <c r="C42" i="11"/>
  <c r="D42" i="11" s="1"/>
  <c r="E42" i="11" s="1"/>
  <c r="F42" i="11" s="1"/>
  <c r="G42" i="11" s="1"/>
  <c r="H42" i="11" s="1"/>
  <c r="I42" i="11" s="1"/>
  <c r="J42" i="11" s="1"/>
  <c r="K42" i="11" s="1"/>
  <c r="L42" i="11" s="1"/>
  <c r="M42" i="11" s="1"/>
  <c r="N42" i="11" s="1"/>
  <c r="O42" i="11" s="1"/>
  <c r="P42" i="11" s="1"/>
  <c r="Q42" i="11" s="1"/>
  <c r="R42" i="11" s="1"/>
  <c r="AM41" i="11"/>
  <c r="S46" i="11"/>
  <c r="B37" i="11"/>
  <c r="AM36" i="11"/>
  <c r="C36" i="11"/>
  <c r="D36" i="11" s="1"/>
  <c r="E36" i="11" s="1"/>
  <c r="F36" i="11" s="1"/>
  <c r="G36" i="11" s="1"/>
  <c r="H36" i="11" s="1"/>
  <c r="I36" i="11" s="1"/>
  <c r="J36" i="11" s="1"/>
  <c r="K36" i="11" s="1"/>
  <c r="L36" i="11" s="1"/>
  <c r="M36" i="11" s="1"/>
  <c r="N36" i="11" s="1"/>
  <c r="O36" i="11" s="1"/>
  <c r="P36" i="11" s="1"/>
  <c r="Q36" i="11" s="1"/>
  <c r="R36" i="11" s="1"/>
  <c r="AM35" i="11"/>
  <c r="T35" i="1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AM34" i="11"/>
  <c r="AM33" i="11"/>
  <c r="C33" i="11"/>
  <c r="D33" i="11" s="1"/>
  <c r="E33" i="11" s="1"/>
  <c r="F33" i="11" s="1"/>
  <c r="G33" i="11" s="1"/>
  <c r="H33" i="11" s="1"/>
  <c r="I33" i="11" s="1"/>
  <c r="J33" i="11" s="1"/>
  <c r="K33" i="11" s="1"/>
  <c r="L33" i="11" s="1"/>
  <c r="M33" i="11" s="1"/>
  <c r="N33" i="11" s="1"/>
  <c r="O33" i="11" s="1"/>
  <c r="P33" i="11" s="1"/>
  <c r="Q33" i="11" s="1"/>
  <c r="R33" i="11" s="1"/>
  <c r="AM32" i="11"/>
  <c r="AM37" i="11" s="1"/>
  <c r="C32" i="11"/>
  <c r="B28" i="11"/>
  <c r="AM27" i="11"/>
  <c r="T27" i="11" s="1"/>
  <c r="U27" i="11" s="1"/>
  <c r="V27" i="11" s="1"/>
  <c r="W27" i="11" s="1"/>
  <c r="X27" i="11" s="1"/>
  <c r="Y27" i="11" s="1"/>
  <c r="Z27" i="11" s="1"/>
  <c r="AA27" i="11" s="1"/>
  <c r="AB27" i="11" s="1"/>
  <c r="AC27" i="11" s="1"/>
  <c r="AD27" i="11" s="1"/>
  <c r="AE27" i="11" s="1"/>
  <c r="AF27" i="11" s="1"/>
  <c r="AG27" i="11" s="1"/>
  <c r="AH27" i="11" s="1"/>
  <c r="AI27" i="11" s="1"/>
  <c r="AJ27" i="11" s="1"/>
  <c r="AK27" i="11" s="1"/>
  <c r="AL27" i="11" s="1"/>
  <c r="C27" i="11"/>
  <c r="D27" i="11" s="1"/>
  <c r="E27" i="11" s="1"/>
  <c r="F27" i="11" s="1"/>
  <c r="G27" i="11" s="1"/>
  <c r="H27" i="11" s="1"/>
  <c r="I27" i="11" s="1"/>
  <c r="J27" i="11" s="1"/>
  <c r="K27" i="11" s="1"/>
  <c r="L27" i="11" s="1"/>
  <c r="M27" i="11" s="1"/>
  <c r="N27" i="11" s="1"/>
  <c r="O27" i="11" s="1"/>
  <c r="P27" i="11" s="1"/>
  <c r="Q27" i="11" s="1"/>
  <c r="R27" i="11" s="1"/>
  <c r="AM26" i="11"/>
  <c r="C26" i="11"/>
  <c r="D26" i="11" s="1"/>
  <c r="E26" i="11" s="1"/>
  <c r="F26" i="11" s="1"/>
  <c r="G26" i="11" s="1"/>
  <c r="H26" i="11" s="1"/>
  <c r="I26" i="11" s="1"/>
  <c r="J26" i="11" s="1"/>
  <c r="K26" i="11" s="1"/>
  <c r="L26" i="11" s="1"/>
  <c r="M26" i="11" s="1"/>
  <c r="N26" i="11" s="1"/>
  <c r="O26" i="11" s="1"/>
  <c r="P26" i="11" s="1"/>
  <c r="Q26" i="11" s="1"/>
  <c r="R26" i="11" s="1"/>
  <c r="AM25" i="11"/>
  <c r="T25" i="11"/>
  <c r="U25" i="11" s="1"/>
  <c r="V25" i="11" s="1"/>
  <c r="W25" i="11" s="1"/>
  <c r="X25" i="11" s="1"/>
  <c r="Y25" i="11" s="1"/>
  <c r="Z25" i="11" s="1"/>
  <c r="AA25" i="11" s="1"/>
  <c r="AB25" i="11" s="1"/>
  <c r="AC25" i="11" s="1"/>
  <c r="AD25" i="11" s="1"/>
  <c r="AE25" i="11" s="1"/>
  <c r="AF25" i="11" s="1"/>
  <c r="AG25" i="11" s="1"/>
  <c r="AH25" i="11" s="1"/>
  <c r="AI25" i="11" s="1"/>
  <c r="AJ25" i="11" s="1"/>
  <c r="AK25" i="11" s="1"/>
  <c r="AL25" i="11" s="1"/>
  <c r="C25" i="11"/>
  <c r="D25" i="11" s="1"/>
  <c r="E25" i="11" s="1"/>
  <c r="F25" i="11" s="1"/>
  <c r="G25" i="11" s="1"/>
  <c r="H25" i="11" s="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AM24" i="11"/>
  <c r="C24" i="11"/>
  <c r="D24" i="11" s="1"/>
  <c r="E24" i="11" s="1"/>
  <c r="F24" i="11" s="1"/>
  <c r="G24" i="11" s="1"/>
  <c r="H24" i="11" s="1"/>
  <c r="I24" i="11" s="1"/>
  <c r="J24" i="11" s="1"/>
  <c r="K24" i="11" s="1"/>
  <c r="L24" i="11" s="1"/>
  <c r="M24" i="11" s="1"/>
  <c r="N24" i="11" s="1"/>
  <c r="O24" i="11" s="1"/>
  <c r="P24" i="11" s="1"/>
  <c r="Q24" i="11" s="1"/>
  <c r="R24" i="11" s="1"/>
  <c r="AM23" i="11"/>
  <c r="C23" i="11"/>
  <c r="B19" i="11"/>
  <c r="AM18" i="11"/>
  <c r="AM17" i="11"/>
  <c r="AM16" i="11"/>
  <c r="C16" i="11"/>
  <c r="D16" i="11" s="1"/>
  <c r="E16" i="11" s="1"/>
  <c r="F16" i="11" s="1"/>
  <c r="G16" i="11" s="1"/>
  <c r="H16" i="11" s="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AM15" i="11"/>
  <c r="T15" i="11"/>
  <c r="U15" i="11" s="1"/>
  <c r="V15" i="11" s="1"/>
  <c r="W15" i="11" s="1"/>
  <c r="X15" i="11" s="1"/>
  <c r="Y15" i="11" s="1"/>
  <c r="Z15" i="11" s="1"/>
  <c r="AA15" i="11" s="1"/>
  <c r="AB15" i="11" s="1"/>
  <c r="AC15" i="11" s="1"/>
  <c r="AD15" i="11" s="1"/>
  <c r="AE15" i="11" s="1"/>
  <c r="AF15" i="11" s="1"/>
  <c r="AG15" i="11" s="1"/>
  <c r="AH15" i="11" s="1"/>
  <c r="AI15" i="11" s="1"/>
  <c r="AJ15" i="11" s="1"/>
  <c r="AK15" i="11" s="1"/>
  <c r="AL15" i="11" s="1"/>
  <c r="AM14" i="11"/>
  <c r="AM9" i="11"/>
  <c r="AL9" i="11"/>
  <c r="AK9" i="11"/>
  <c r="AJ9" i="11"/>
  <c r="AI9" i="11"/>
  <c r="AH9" i="11"/>
  <c r="AE9" i="11"/>
  <c r="AD9" i="11"/>
  <c r="AC9" i="11"/>
  <c r="AB9" i="11"/>
  <c r="AA9" i="11"/>
  <c r="Z9" i="11"/>
  <c r="W9" i="11"/>
  <c r="V9" i="11"/>
  <c r="U9" i="11"/>
  <c r="T9" i="11"/>
  <c r="S9" i="11"/>
  <c r="R9" i="11"/>
  <c r="O9" i="11"/>
  <c r="N9" i="11"/>
  <c r="M9" i="11"/>
  <c r="L9" i="11"/>
  <c r="K9" i="11"/>
  <c r="J9" i="11"/>
  <c r="G9" i="11"/>
  <c r="F9" i="11"/>
  <c r="E9" i="11"/>
  <c r="E10" i="11" s="1"/>
  <c r="D9" i="11"/>
  <c r="C9" i="11"/>
  <c r="B9" i="11"/>
  <c r="AM51" i="8"/>
  <c r="AM52" i="8"/>
  <c r="AM53" i="8"/>
  <c r="AM54" i="8"/>
  <c r="AM50" i="8"/>
  <c r="S51" i="8"/>
  <c r="S52" i="8"/>
  <c r="S53" i="8"/>
  <c r="S54" i="8"/>
  <c r="AM42" i="8"/>
  <c r="AM43" i="8"/>
  <c r="AM44" i="8"/>
  <c r="AM45" i="8"/>
  <c r="AM41" i="8"/>
  <c r="AM33" i="8"/>
  <c r="AM34" i="8"/>
  <c r="AM35" i="8"/>
  <c r="AM36" i="8"/>
  <c r="AM32" i="8"/>
  <c r="S33" i="8"/>
  <c r="S34" i="8"/>
  <c r="S35" i="8"/>
  <c r="S36" i="8"/>
  <c r="S32" i="8"/>
  <c r="AM24" i="8"/>
  <c r="AM25" i="8"/>
  <c r="AM26" i="8"/>
  <c r="AM27" i="8"/>
  <c r="AM23" i="8"/>
  <c r="S24" i="8"/>
  <c r="S25" i="8"/>
  <c r="S26" i="8"/>
  <c r="S27" i="8"/>
  <c r="S23" i="8"/>
  <c r="C15" i="11" l="1"/>
  <c r="D15" i="11" s="1"/>
  <c r="E15" i="11" s="1"/>
  <c r="F15" i="11" s="1"/>
  <c r="G15" i="11" s="1"/>
  <c r="H15" i="11" s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T16" i="1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AG16" i="11" s="1"/>
  <c r="AH16" i="11" s="1"/>
  <c r="AI16" i="11" s="1"/>
  <c r="AJ16" i="11" s="1"/>
  <c r="AK16" i="11" s="1"/>
  <c r="AL16" i="11" s="1"/>
  <c r="T34" i="1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C44" i="11"/>
  <c r="D44" i="11" s="1"/>
  <c r="E44" i="11" s="1"/>
  <c r="F44" i="11" s="1"/>
  <c r="G44" i="11" s="1"/>
  <c r="H44" i="11" s="1"/>
  <c r="I44" i="11" s="1"/>
  <c r="J44" i="11" s="1"/>
  <c r="K44" i="11" s="1"/>
  <c r="L44" i="11" s="1"/>
  <c r="M44" i="11" s="1"/>
  <c r="N44" i="11" s="1"/>
  <c r="O44" i="11" s="1"/>
  <c r="P44" i="11" s="1"/>
  <c r="Q44" i="11" s="1"/>
  <c r="R44" i="11" s="1"/>
  <c r="T50" i="11"/>
  <c r="T53" i="11"/>
  <c r="U53" i="11" s="1"/>
  <c r="V53" i="11" s="1"/>
  <c r="W53" i="11" s="1"/>
  <c r="X53" i="11" s="1"/>
  <c r="Y53" i="11" s="1"/>
  <c r="Z53" i="11" s="1"/>
  <c r="AA53" i="11" s="1"/>
  <c r="AB53" i="11" s="1"/>
  <c r="AC53" i="11" s="1"/>
  <c r="AD53" i="11" s="1"/>
  <c r="AE53" i="11" s="1"/>
  <c r="AF53" i="11" s="1"/>
  <c r="AG53" i="11" s="1"/>
  <c r="AH53" i="11" s="1"/>
  <c r="AI53" i="11" s="1"/>
  <c r="AJ53" i="11" s="1"/>
  <c r="AK53" i="11" s="1"/>
  <c r="AL53" i="11" s="1"/>
  <c r="T17" i="11"/>
  <c r="U17" i="11" s="1"/>
  <c r="V17" i="11" s="1"/>
  <c r="W17" i="11" s="1"/>
  <c r="X17" i="11" s="1"/>
  <c r="Y17" i="11" s="1"/>
  <c r="Z17" i="11" s="1"/>
  <c r="AA17" i="11" s="1"/>
  <c r="AB17" i="11" s="1"/>
  <c r="AC17" i="11" s="1"/>
  <c r="AD17" i="11" s="1"/>
  <c r="AE17" i="11" s="1"/>
  <c r="AF17" i="11" s="1"/>
  <c r="AG17" i="11" s="1"/>
  <c r="AH17" i="11" s="1"/>
  <c r="AI17" i="11" s="1"/>
  <c r="AJ17" i="11" s="1"/>
  <c r="AK17" i="11" s="1"/>
  <c r="AL17" i="11" s="1"/>
  <c r="T26" i="11"/>
  <c r="U26" i="11" s="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AG26" i="11" s="1"/>
  <c r="AH26" i="11" s="1"/>
  <c r="AI26" i="11" s="1"/>
  <c r="AJ26" i="11" s="1"/>
  <c r="AK26" i="11" s="1"/>
  <c r="AL26" i="11" s="1"/>
  <c r="C35" i="11"/>
  <c r="D35" i="11" s="1"/>
  <c r="E35" i="11" s="1"/>
  <c r="F35" i="11" s="1"/>
  <c r="G35" i="11" s="1"/>
  <c r="H35" i="11" s="1"/>
  <c r="I35" i="11" s="1"/>
  <c r="J35" i="11" s="1"/>
  <c r="K35" i="11" s="1"/>
  <c r="L35" i="11" s="1"/>
  <c r="M35" i="11" s="1"/>
  <c r="N35" i="11" s="1"/>
  <c r="O35" i="11" s="1"/>
  <c r="P35" i="11" s="1"/>
  <c r="Q35" i="11" s="1"/>
  <c r="R35" i="11" s="1"/>
  <c r="T36" i="1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T51" i="11"/>
  <c r="U51" i="11" s="1"/>
  <c r="V51" i="11" s="1"/>
  <c r="W51" i="11" s="1"/>
  <c r="X51" i="11" s="1"/>
  <c r="Y51" i="11" s="1"/>
  <c r="Z51" i="11" s="1"/>
  <c r="AA51" i="11" s="1"/>
  <c r="AB51" i="11" s="1"/>
  <c r="AC51" i="11" s="1"/>
  <c r="AD51" i="11" s="1"/>
  <c r="AE51" i="11" s="1"/>
  <c r="AF51" i="11" s="1"/>
  <c r="AG51" i="11" s="1"/>
  <c r="AH51" i="11" s="1"/>
  <c r="AI51" i="11" s="1"/>
  <c r="AJ51" i="11" s="1"/>
  <c r="AK51" i="11" s="1"/>
  <c r="AL51" i="11" s="1"/>
  <c r="C51" i="11"/>
  <c r="C55" i="11" s="1"/>
  <c r="T54" i="11"/>
  <c r="U54" i="11" s="1"/>
  <c r="V54" i="11" s="1"/>
  <c r="W54" i="11" s="1"/>
  <c r="X54" i="11" s="1"/>
  <c r="Y54" i="11" s="1"/>
  <c r="Z54" i="11" s="1"/>
  <c r="AA54" i="11" s="1"/>
  <c r="AB54" i="11" s="1"/>
  <c r="AC54" i="11" s="1"/>
  <c r="AD54" i="11" s="1"/>
  <c r="AE54" i="11" s="1"/>
  <c r="AF54" i="11" s="1"/>
  <c r="AG54" i="11" s="1"/>
  <c r="AH54" i="11" s="1"/>
  <c r="AI54" i="11" s="1"/>
  <c r="AJ54" i="11" s="1"/>
  <c r="AK54" i="11" s="1"/>
  <c r="AL54" i="11" s="1"/>
  <c r="AM55" i="11"/>
  <c r="B10" i="11"/>
  <c r="F10" i="11"/>
  <c r="AM46" i="11"/>
  <c r="T43" i="1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C45" i="11"/>
  <c r="D45" i="11" s="1"/>
  <c r="E45" i="11" s="1"/>
  <c r="F45" i="11" s="1"/>
  <c r="G45" i="11" s="1"/>
  <c r="H45" i="11" s="1"/>
  <c r="I45" i="11" s="1"/>
  <c r="J45" i="11" s="1"/>
  <c r="K45" i="11" s="1"/>
  <c r="L45" i="11" s="1"/>
  <c r="M45" i="11" s="1"/>
  <c r="N45" i="11" s="1"/>
  <c r="O45" i="11" s="1"/>
  <c r="P45" i="11" s="1"/>
  <c r="Q45" i="11" s="1"/>
  <c r="R45" i="11" s="1"/>
  <c r="C41" i="11"/>
  <c r="T42" i="1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C34" i="11"/>
  <c r="D34" i="11" s="1"/>
  <c r="E34" i="11" s="1"/>
  <c r="F34" i="11" s="1"/>
  <c r="G34" i="11" s="1"/>
  <c r="H34" i="11" s="1"/>
  <c r="I34" i="11" s="1"/>
  <c r="J34" i="11" s="1"/>
  <c r="K34" i="11" s="1"/>
  <c r="L34" i="11" s="1"/>
  <c r="M34" i="11" s="1"/>
  <c r="N34" i="11" s="1"/>
  <c r="O34" i="11" s="1"/>
  <c r="P34" i="11" s="1"/>
  <c r="Q34" i="11" s="1"/>
  <c r="R34" i="11" s="1"/>
  <c r="D10" i="11"/>
  <c r="S28" i="11"/>
  <c r="T23" i="11"/>
  <c r="C28" i="11"/>
  <c r="D23" i="11"/>
  <c r="E23" i="11" s="1"/>
  <c r="C10" i="11"/>
  <c r="G10" i="11"/>
  <c r="AM19" i="11"/>
  <c r="T18" i="11"/>
  <c r="U18" i="11" s="1"/>
  <c r="V18" i="11" s="1"/>
  <c r="W18" i="11" s="1"/>
  <c r="X18" i="11" s="1"/>
  <c r="Y18" i="11" s="1"/>
  <c r="Z18" i="11" s="1"/>
  <c r="AA18" i="11" s="1"/>
  <c r="AB18" i="11" s="1"/>
  <c r="AC18" i="11" s="1"/>
  <c r="AD18" i="11" s="1"/>
  <c r="AE18" i="11" s="1"/>
  <c r="AF18" i="11" s="1"/>
  <c r="AG18" i="11" s="1"/>
  <c r="AH18" i="11" s="1"/>
  <c r="AI18" i="11" s="1"/>
  <c r="AJ18" i="11" s="1"/>
  <c r="AK18" i="11" s="1"/>
  <c r="AL18" i="11" s="1"/>
  <c r="T14" i="11"/>
  <c r="S19" i="11"/>
  <c r="C18" i="11"/>
  <c r="D18" i="11" s="1"/>
  <c r="E18" i="11" s="1"/>
  <c r="F18" i="11" s="1"/>
  <c r="G18" i="11" s="1"/>
  <c r="H18" i="11" s="1"/>
  <c r="I18" i="11" s="1"/>
  <c r="J18" i="11" s="1"/>
  <c r="K18" i="11" s="1"/>
  <c r="L18" i="11" s="1"/>
  <c r="M18" i="11" s="1"/>
  <c r="N18" i="11" s="1"/>
  <c r="O18" i="11" s="1"/>
  <c r="P18" i="11" s="1"/>
  <c r="Q18" i="11" s="1"/>
  <c r="R18" i="11" s="1"/>
  <c r="C17" i="11"/>
  <c r="D17" i="11" s="1"/>
  <c r="E17" i="11" s="1"/>
  <c r="F17" i="11" s="1"/>
  <c r="G17" i="11" s="1"/>
  <c r="H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AM28" i="11"/>
  <c r="S37" i="11"/>
  <c r="T32" i="11"/>
  <c r="C14" i="11"/>
  <c r="U23" i="11"/>
  <c r="D32" i="11"/>
  <c r="T24" i="11"/>
  <c r="U24" i="11" s="1"/>
  <c r="V24" i="11" s="1"/>
  <c r="W24" i="11" s="1"/>
  <c r="X24" i="11" s="1"/>
  <c r="Y24" i="11" s="1"/>
  <c r="Z24" i="11" s="1"/>
  <c r="AA24" i="11" s="1"/>
  <c r="AB24" i="11" s="1"/>
  <c r="AC24" i="11" s="1"/>
  <c r="AD24" i="11" s="1"/>
  <c r="AE24" i="11" s="1"/>
  <c r="AF24" i="11" s="1"/>
  <c r="AG24" i="11" s="1"/>
  <c r="AH24" i="11" s="1"/>
  <c r="AI24" i="11" s="1"/>
  <c r="AJ24" i="11" s="1"/>
  <c r="AK24" i="11" s="1"/>
  <c r="AL24" i="11" s="1"/>
  <c r="T41" i="11"/>
  <c r="U50" i="11"/>
  <c r="F50" i="11"/>
  <c r="T33" i="11"/>
  <c r="U33" i="11" s="1"/>
  <c r="V33" i="11" s="1"/>
  <c r="W33" i="11" s="1"/>
  <c r="X33" i="11" s="1"/>
  <c r="Y33" i="11" s="1"/>
  <c r="Z33" i="11" s="1"/>
  <c r="AA33" i="11" s="1"/>
  <c r="AB33" i="11" s="1"/>
  <c r="AC33" i="11" s="1"/>
  <c r="AD33" i="11" s="1"/>
  <c r="AE33" i="11" s="1"/>
  <c r="AF33" i="11" s="1"/>
  <c r="AG33" i="11" s="1"/>
  <c r="AH33" i="11" s="1"/>
  <c r="AI33" i="11" s="1"/>
  <c r="AJ33" i="11" s="1"/>
  <c r="AK33" i="11" s="1"/>
  <c r="AL33" i="11" s="1"/>
  <c r="T52" i="11"/>
  <c r="U52" i="11" s="1"/>
  <c r="V52" i="11" s="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AG52" i="11" s="1"/>
  <c r="AH52" i="11" s="1"/>
  <c r="AI52" i="11" s="1"/>
  <c r="AJ52" i="11" s="1"/>
  <c r="AK52" i="11" s="1"/>
  <c r="AL52" i="11" s="1"/>
  <c r="C37" i="11" l="1"/>
  <c r="T28" i="11"/>
  <c r="D51" i="11"/>
  <c r="E51" i="11" s="1"/>
  <c r="F51" i="11" s="1"/>
  <c r="G51" i="11" s="1"/>
  <c r="H51" i="11" s="1"/>
  <c r="I51" i="11" s="1"/>
  <c r="J51" i="11" s="1"/>
  <c r="K51" i="11" s="1"/>
  <c r="L51" i="11" s="1"/>
  <c r="M51" i="11" s="1"/>
  <c r="N51" i="11" s="1"/>
  <c r="O51" i="11" s="1"/>
  <c r="P51" i="11" s="1"/>
  <c r="Q51" i="11" s="1"/>
  <c r="R51" i="11" s="1"/>
  <c r="T55" i="11"/>
  <c r="C46" i="11"/>
  <c r="D41" i="11"/>
  <c r="D28" i="11"/>
  <c r="G50" i="11"/>
  <c r="T46" i="11"/>
  <c r="U41" i="11"/>
  <c r="D14" i="11"/>
  <c r="C19" i="11"/>
  <c r="U55" i="11"/>
  <c r="V50" i="11"/>
  <c r="D37" i="11"/>
  <c r="E32" i="11"/>
  <c r="U28" i="11"/>
  <c r="V23" i="11"/>
  <c r="T37" i="11"/>
  <c r="U32" i="11"/>
  <c r="E28" i="11"/>
  <c r="F23" i="11"/>
  <c r="U14" i="11"/>
  <c r="T19" i="11"/>
  <c r="F55" i="11" l="1"/>
  <c r="D55" i="11"/>
  <c r="E55" i="11"/>
  <c r="D46" i="11"/>
  <c r="E41" i="11"/>
  <c r="E14" i="11"/>
  <c r="D19" i="11"/>
  <c r="F28" i="11"/>
  <c r="G23" i="11"/>
  <c r="W23" i="11"/>
  <c r="V28" i="11"/>
  <c r="V55" i="11"/>
  <c r="W50" i="11"/>
  <c r="U46" i="11"/>
  <c r="V41" i="11"/>
  <c r="U19" i="11"/>
  <c r="V14" i="11"/>
  <c r="U37" i="11"/>
  <c r="V32" i="11"/>
  <c r="E37" i="11"/>
  <c r="F32" i="11"/>
  <c r="H50" i="11"/>
  <c r="G55" i="11"/>
  <c r="E46" i="11" l="1"/>
  <c r="F41" i="11"/>
  <c r="W32" i="11"/>
  <c r="V37" i="11"/>
  <c r="V19" i="11"/>
  <c r="W14" i="11"/>
  <c r="X50" i="11"/>
  <c r="W55" i="11"/>
  <c r="G28" i="11"/>
  <c r="H23" i="11"/>
  <c r="H55" i="11"/>
  <c r="I50" i="11"/>
  <c r="F37" i="11"/>
  <c r="G32" i="11"/>
  <c r="V46" i="11"/>
  <c r="W41" i="11"/>
  <c r="W28" i="11"/>
  <c r="X23" i="11"/>
  <c r="E19" i="11"/>
  <c r="F14" i="11"/>
  <c r="F46" i="11" l="1"/>
  <c r="G41" i="11"/>
  <c r="Y23" i="11"/>
  <c r="X28" i="11"/>
  <c r="I55" i="11"/>
  <c r="J50" i="11"/>
  <c r="X55" i="11"/>
  <c r="Y50" i="11"/>
  <c r="W37" i="11"/>
  <c r="X32" i="11"/>
  <c r="F19" i="11"/>
  <c r="G14" i="11"/>
  <c r="W46" i="11"/>
  <c r="X41" i="11"/>
  <c r="G37" i="11"/>
  <c r="H32" i="11"/>
  <c r="I23" i="11"/>
  <c r="H28" i="11"/>
  <c r="X14" i="11"/>
  <c r="W19" i="11"/>
  <c r="G46" i="11" l="1"/>
  <c r="H41" i="11"/>
  <c r="X46" i="11"/>
  <c r="Y41" i="11"/>
  <c r="X37" i="11"/>
  <c r="Y32" i="11"/>
  <c r="J55" i="11"/>
  <c r="K50" i="11"/>
  <c r="H37" i="11"/>
  <c r="I32" i="11"/>
  <c r="H14" i="11"/>
  <c r="G19" i="11"/>
  <c r="Y55" i="11"/>
  <c r="Z50" i="11"/>
  <c r="X19" i="11"/>
  <c r="Y14" i="11"/>
  <c r="I28" i="11"/>
  <c r="J23" i="11"/>
  <c r="Y28" i="11"/>
  <c r="Z23" i="11"/>
  <c r="H46" i="11" l="1"/>
  <c r="I41" i="11"/>
  <c r="Z28" i="11"/>
  <c r="AA23" i="11"/>
  <c r="Z14" i="11"/>
  <c r="Y19" i="11"/>
  <c r="Z55" i="11"/>
  <c r="AA50" i="11"/>
  <c r="J32" i="11"/>
  <c r="I37" i="11"/>
  <c r="Z32" i="11"/>
  <c r="Y37" i="11"/>
  <c r="J28" i="11"/>
  <c r="K23" i="11"/>
  <c r="L50" i="11"/>
  <c r="K55" i="11"/>
  <c r="Y46" i="11"/>
  <c r="Z41" i="11"/>
  <c r="H19" i="11"/>
  <c r="I14" i="11"/>
  <c r="I46" i="11" l="1"/>
  <c r="J41" i="11"/>
  <c r="Z37" i="11"/>
  <c r="AA32" i="11"/>
  <c r="K28" i="11"/>
  <c r="L23" i="11"/>
  <c r="L55" i="11"/>
  <c r="M50" i="11"/>
  <c r="J37" i="11"/>
  <c r="K32" i="11"/>
  <c r="Z19" i="11"/>
  <c r="AA14" i="11"/>
  <c r="J14" i="11"/>
  <c r="I19" i="11"/>
  <c r="Z46" i="11"/>
  <c r="AA41" i="11"/>
  <c r="AB50" i="11"/>
  <c r="AA55" i="11"/>
  <c r="AA28" i="11"/>
  <c r="AB23" i="11"/>
  <c r="J46" i="11" l="1"/>
  <c r="K41" i="11"/>
  <c r="AC23" i="11"/>
  <c r="AB28" i="11"/>
  <c r="K37" i="11"/>
  <c r="L32" i="11"/>
  <c r="M23" i="11"/>
  <c r="L28" i="11"/>
  <c r="J19" i="11"/>
  <c r="K14" i="11"/>
  <c r="AA46" i="11"/>
  <c r="AB41" i="11"/>
  <c r="AB14" i="11"/>
  <c r="AA19" i="11"/>
  <c r="M55" i="11"/>
  <c r="N50" i="11"/>
  <c r="AA37" i="11"/>
  <c r="AB32" i="11"/>
  <c r="AB55" i="11"/>
  <c r="AC50" i="11"/>
  <c r="L41" i="11" l="1"/>
  <c r="K46" i="11"/>
  <c r="N23" i="11"/>
  <c r="M28" i="11"/>
  <c r="AB37" i="11"/>
  <c r="AC32" i="11"/>
  <c r="L14" i="11"/>
  <c r="K19" i="11"/>
  <c r="M32" i="11"/>
  <c r="L37" i="11"/>
  <c r="AB19" i="11"/>
  <c r="AC14" i="11"/>
  <c r="AD23" i="11"/>
  <c r="AC28" i="11"/>
  <c r="AC55" i="11"/>
  <c r="AD50" i="11"/>
  <c r="N55" i="11"/>
  <c r="O50" i="11"/>
  <c r="AB46" i="11"/>
  <c r="AC41" i="11"/>
  <c r="M41" i="11" l="1"/>
  <c r="L46" i="11"/>
  <c r="AC46" i="11"/>
  <c r="AD41" i="11"/>
  <c r="AD55" i="11"/>
  <c r="AE50" i="11"/>
  <c r="AC19" i="11"/>
  <c r="AD14" i="11"/>
  <c r="M14" i="11"/>
  <c r="L19" i="11"/>
  <c r="N28" i="11"/>
  <c r="O23" i="11"/>
  <c r="P50" i="11"/>
  <c r="O55" i="11"/>
  <c r="AC37" i="11"/>
  <c r="AD32" i="11"/>
  <c r="AD28" i="11"/>
  <c r="AE23" i="11"/>
  <c r="M37" i="11"/>
  <c r="N32" i="11"/>
  <c r="N41" i="11" l="1"/>
  <c r="M46" i="11"/>
  <c r="M19" i="11"/>
  <c r="N14" i="11"/>
  <c r="AE28" i="11"/>
  <c r="AF23" i="11"/>
  <c r="O28" i="11"/>
  <c r="P23" i="11"/>
  <c r="AD19" i="11"/>
  <c r="AE14" i="11"/>
  <c r="AD46" i="11"/>
  <c r="AE41" i="11"/>
  <c r="P55" i="11"/>
  <c r="Q50" i="11"/>
  <c r="O32" i="11"/>
  <c r="N37" i="11"/>
  <c r="AD37" i="11"/>
  <c r="AE32" i="11"/>
  <c r="AF50" i="11"/>
  <c r="AE55" i="11"/>
  <c r="N46" i="11" l="1"/>
  <c r="O41" i="11"/>
  <c r="AE46" i="11"/>
  <c r="AF41" i="11"/>
  <c r="Q23" i="11"/>
  <c r="P28" i="11"/>
  <c r="N19" i="11"/>
  <c r="O14" i="11"/>
  <c r="O37" i="11"/>
  <c r="P32" i="11"/>
  <c r="AE37" i="11"/>
  <c r="AF32" i="11"/>
  <c r="Q55" i="11"/>
  <c r="R50" i="11"/>
  <c r="R55" i="11" s="1"/>
  <c r="AF14" i="11"/>
  <c r="AE19" i="11"/>
  <c r="AG23" i="11"/>
  <c r="AF28" i="11"/>
  <c r="AF55" i="11"/>
  <c r="AG50" i="11"/>
  <c r="O46" i="11" l="1"/>
  <c r="P41" i="11"/>
  <c r="AG55" i="11"/>
  <c r="AH50" i="11"/>
  <c r="AF37" i="11"/>
  <c r="AG32" i="11"/>
  <c r="P14" i="11"/>
  <c r="O19" i="11"/>
  <c r="AF46" i="11"/>
  <c r="AG41" i="11"/>
  <c r="AF19" i="11"/>
  <c r="AG14" i="11"/>
  <c r="P37" i="11"/>
  <c r="Q32" i="11"/>
  <c r="AH23" i="11"/>
  <c r="AG28" i="11"/>
  <c r="Q28" i="11"/>
  <c r="R23" i="11"/>
  <c r="R28" i="11" s="1"/>
  <c r="P46" i="11" l="1"/>
  <c r="Q41" i="11"/>
  <c r="R32" i="11"/>
  <c r="R37" i="11" s="1"/>
  <c r="Q37" i="11"/>
  <c r="AG46" i="11"/>
  <c r="AH41" i="11"/>
  <c r="AH32" i="11"/>
  <c r="AG37" i="11"/>
  <c r="AI23" i="11"/>
  <c r="AH28" i="11"/>
  <c r="AG19" i="11"/>
  <c r="AH14" i="11"/>
  <c r="AH55" i="11"/>
  <c r="AI50" i="11"/>
  <c r="P19" i="11"/>
  <c r="Q14" i="11"/>
  <c r="Q46" i="11" l="1"/>
  <c r="R41" i="11"/>
  <c r="R46" i="11" s="1"/>
  <c r="AH46" i="11"/>
  <c r="AI41" i="11"/>
  <c r="AI28" i="11"/>
  <c r="AJ23" i="11"/>
  <c r="R14" i="11"/>
  <c r="R19" i="11" s="1"/>
  <c r="Q19" i="11"/>
  <c r="AH19" i="11"/>
  <c r="AI14" i="11"/>
  <c r="AJ50" i="11"/>
  <c r="AI55" i="11"/>
  <c r="AH37" i="11"/>
  <c r="AI32" i="11"/>
  <c r="AI46" i="11" l="1"/>
  <c r="AJ41" i="11"/>
  <c r="AI37" i="11"/>
  <c r="AJ32" i="11"/>
  <c r="AJ14" i="11"/>
  <c r="AI19" i="11"/>
  <c r="AK23" i="11"/>
  <c r="AJ28" i="11"/>
  <c r="AJ55" i="11"/>
  <c r="AK50" i="11"/>
  <c r="AK55" i="11" l="1"/>
  <c r="AL50" i="11"/>
  <c r="AL55" i="11" s="1"/>
  <c r="AJ46" i="11"/>
  <c r="AK41" i="11"/>
  <c r="AJ37" i="11"/>
  <c r="AK32" i="11"/>
  <c r="AK28" i="11"/>
  <c r="AL23" i="11"/>
  <c r="AL28" i="11" s="1"/>
  <c r="AK14" i="11"/>
  <c r="AJ19" i="11"/>
  <c r="AK37" i="11" l="1"/>
  <c r="AL32" i="11"/>
  <c r="AL37" i="11" s="1"/>
  <c r="AK46" i="11"/>
  <c r="AL41" i="11"/>
  <c r="AL46" i="11" s="1"/>
  <c r="AK19" i="11"/>
  <c r="AL14" i="11"/>
  <c r="AL19" i="11" s="1"/>
  <c r="B55" i="8" l="1"/>
  <c r="T50" i="8"/>
  <c r="C50" i="8"/>
  <c r="D50" i="8" s="1"/>
  <c r="E50" i="8" s="1"/>
  <c r="B46" i="8"/>
  <c r="T41" i="8"/>
  <c r="U41" i="8" s="1"/>
  <c r="C41" i="8"/>
  <c r="D41" i="8" s="1"/>
  <c r="E41" i="8" s="1"/>
  <c r="C51" i="8" s="1"/>
  <c r="B37" i="8"/>
  <c r="C32" i="8"/>
  <c r="C23" i="8"/>
  <c r="B28" i="8"/>
  <c r="T27" i="8"/>
  <c r="U27" i="8" s="1"/>
  <c r="V27" i="8" s="1"/>
  <c r="W27" i="8" s="1"/>
  <c r="X27" i="8" s="1"/>
  <c r="Y27" i="8" s="1"/>
  <c r="Z27" i="8" s="1"/>
  <c r="AA27" i="8" s="1"/>
  <c r="AB27" i="8" s="1"/>
  <c r="AC27" i="8" s="1"/>
  <c r="AD27" i="8" s="1"/>
  <c r="AE27" i="8" s="1"/>
  <c r="AF27" i="8" s="1"/>
  <c r="AG27" i="8" s="1"/>
  <c r="AH27" i="8" s="1"/>
  <c r="AI27" i="8" s="1"/>
  <c r="AJ27" i="8" s="1"/>
  <c r="AK27" i="8" s="1"/>
  <c r="AL27" i="8" s="1"/>
  <c r="C27" i="8"/>
  <c r="D27" i="8" s="1"/>
  <c r="E27" i="8" s="1"/>
  <c r="F27" i="8" s="1"/>
  <c r="G27" i="8" s="1"/>
  <c r="H27" i="8" s="1"/>
  <c r="I27" i="8" s="1"/>
  <c r="J27" i="8" s="1"/>
  <c r="K27" i="8" s="1"/>
  <c r="L27" i="8" s="1"/>
  <c r="M27" i="8" s="1"/>
  <c r="N27" i="8" s="1"/>
  <c r="O27" i="8" s="1"/>
  <c r="P27" i="8" s="1"/>
  <c r="Q27" i="8" s="1"/>
  <c r="R27" i="8" s="1"/>
  <c r="T26" i="8"/>
  <c r="U26" i="8" s="1"/>
  <c r="V26" i="8" s="1"/>
  <c r="W26" i="8" s="1"/>
  <c r="X26" i="8" s="1"/>
  <c r="Y26" i="8" s="1"/>
  <c r="Z26" i="8" s="1"/>
  <c r="AA26" i="8" s="1"/>
  <c r="AB26" i="8" s="1"/>
  <c r="AC26" i="8" s="1"/>
  <c r="AD26" i="8" s="1"/>
  <c r="AE26" i="8" s="1"/>
  <c r="AF26" i="8" s="1"/>
  <c r="AG26" i="8" s="1"/>
  <c r="AH26" i="8" s="1"/>
  <c r="AI26" i="8" s="1"/>
  <c r="AJ26" i="8" s="1"/>
  <c r="AK26" i="8" s="1"/>
  <c r="AL26" i="8" s="1"/>
  <c r="C26" i="8"/>
  <c r="D26" i="8" s="1"/>
  <c r="E26" i="8" s="1"/>
  <c r="F26" i="8" s="1"/>
  <c r="G26" i="8" s="1"/>
  <c r="H26" i="8" s="1"/>
  <c r="I26" i="8" s="1"/>
  <c r="J26" i="8" s="1"/>
  <c r="K26" i="8" s="1"/>
  <c r="L26" i="8" s="1"/>
  <c r="M26" i="8" s="1"/>
  <c r="N26" i="8" s="1"/>
  <c r="O26" i="8" s="1"/>
  <c r="P26" i="8" s="1"/>
  <c r="Q26" i="8" s="1"/>
  <c r="R26" i="8" s="1"/>
  <c r="T25" i="8"/>
  <c r="U25" i="8" s="1"/>
  <c r="V25" i="8" s="1"/>
  <c r="W25" i="8" s="1"/>
  <c r="X25" i="8" s="1"/>
  <c r="Y25" i="8" s="1"/>
  <c r="Z25" i="8" s="1"/>
  <c r="AA25" i="8" s="1"/>
  <c r="AB25" i="8" s="1"/>
  <c r="AC25" i="8" s="1"/>
  <c r="AD25" i="8" s="1"/>
  <c r="AE25" i="8" s="1"/>
  <c r="AF25" i="8" s="1"/>
  <c r="AG25" i="8" s="1"/>
  <c r="AH25" i="8" s="1"/>
  <c r="AI25" i="8" s="1"/>
  <c r="AJ25" i="8" s="1"/>
  <c r="AK25" i="8" s="1"/>
  <c r="AL25" i="8" s="1"/>
  <c r="C25" i="8"/>
  <c r="D25" i="8" s="1"/>
  <c r="E25" i="8" s="1"/>
  <c r="F25" i="8" s="1"/>
  <c r="G25" i="8" s="1"/>
  <c r="H25" i="8" s="1"/>
  <c r="I25" i="8" s="1"/>
  <c r="J25" i="8" s="1"/>
  <c r="K25" i="8" s="1"/>
  <c r="L25" i="8" s="1"/>
  <c r="M25" i="8" s="1"/>
  <c r="N25" i="8" s="1"/>
  <c r="O25" i="8" s="1"/>
  <c r="P25" i="8" s="1"/>
  <c r="Q25" i="8" s="1"/>
  <c r="R25" i="8" s="1"/>
  <c r="T24" i="8"/>
  <c r="U24" i="8" s="1"/>
  <c r="V24" i="8" s="1"/>
  <c r="W24" i="8" s="1"/>
  <c r="X24" i="8" s="1"/>
  <c r="Y24" i="8" s="1"/>
  <c r="Z24" i="8" s="1"/>
  <c r="AA24" i="8" s="1"/>
  <c r="AB24" i="8" s="1"/>
  <c r="AC24" i="8" s="1"/>
  <c r="AD24" i="8" s="1"/>
  <c r="AE24" i="8" s="1"/>
  <c r="AF24" i="8" s="1"/>
  <c r="AG24" i="8" s="1"/>
  <c r="AH24" i="8" s="1"/>
  <c r="AI24" i="8" s="1"/>
  <c r="AJ24" i="8" s="1"/>
  <c r="AK24" i="8" s="1"/>
  <c r="AL24" i="8" s="1"/>
  <c r="C24" i="8"/>
  <c r="D24" i="8" s="1"/>
  <c r="E24" i="8" s="1"/>
  <c r="AM28" i="8"/>
  <c r="S28" i="8"/>
  <c r="AI9" i="8"/>
  <c r="AJ9" i="8"/>
  <c r="AK9" i="8"/>
  <c r="AL9" i="8"/>
  <c r="AM9" i="8"/>
  <c r="AH9" i="8"/>
  <c r="AA9" i="8"/>
  <c r="AB9" i="8"/>
  <c r="AC9" i="8"/>
  <c r="AD9" i="8"/>
  <c r="AE9" i="8"/>
  <c r="Z9" i="8"/>
  <c r="S9" i="8"/>
  <c r="T9" i="8"/>
  <c r="U9" i="8"/>
  <c r="V9" i="8"/>
  <c r="W9" i="8"/>
  <c r="R9" i="8"/>
  <c r="K9" i="8"/>
  <c r="L9" i="8"/>
  <c r="M9" i="8"/>
  <c r="N9" i="8"/>
  <c r="O9" i="8"/>
  <c r="J9" i="8"/>
  <c r="C9" i="8"/>
  <c r="D9" i="8"/>
  <c r="E9" i="8"/>
  <c r="F9" i="8"/>
  <c r="G9" i="8"/>
  <c r="B9" i="8"/>
  <c r="C18" i="8"/>
  <c r="D18" i="8"/>
  <c r="E18" i="8" s="1"/>
  <c r="F18" i="8" s="1"/>
  <c r="G18" i="8" s="1"/>
  <c r="H18" i="8" s="1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C14" i="8"/>
  <c r="D14" i="8" s="1"/>
  <c r="E14" i="8" s="1"/>
  <c r="F14" i="8" s="1"/>
  <c r="B19" i="8"/>
  <c r="AM15" i="8"/>
  <c r="T15" i="8" s="1"/>
  <c r="U15" i="8" s="1"/>
  <c r="V15" i="8" s="1"/>
  <c r="W15" i="8" s="1"/>
  <c r="X15" i="8" s="1"/>
  <c r="Y15" i="8" s="1"/>
  <c r="Z15" i="8" s="1"/>
  <c r="AA15" i="8" s="1"/>
  <c r="AB15" i="8" s="1"/>
  <c r="AC15" i="8" s="1"/>
  <c r="AD15" i="8" s="1"/>
  <c r="AE15" i="8" s="1"/>
  <c r="AF15" i="8" s="1"/>
  <c r="AG15" i="8" s="1"/>
  <c r="AH15" i="8" s="1"/>
  <c r="AI15" i="8" s="1"/>
  <c r="AJ15" i="8" s="1"/>
  <c r="AK15" i="8" s="1"/>
  <c r="AL15" i="8" s="1"/>
  <c r="AM16" i="8"/>
  <c r="AM17" i="8"/>
  <c r="AM18" i="8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4" i="8"/>
  <c r="AM19" i="8" s="1"/>
  <c r="S18" i="8"/>
  <c r="S15" i="8"/>
  <c r="C15" i="8" s="1"/>
  <c r="S16" i="8"/>
  <c r="T16" i="8" s="1"/>
  <c r="U16" i="8" s="1"/>
  <c r="V16" i="8" s="1"/>
  <c r="W16" i="8" s="1"/>
  <c r="X16" i="8" s="1"/>
  <c r="Y16" i="8" s="1"/>
  <c r="Z16" i="8" s="1"/>
  <c r="AA16" i="8" s="1"/>
  <c r="AB16" i="8" s="1"/>
  <c r="AC16" i="8" s="1"/>
  <c r="AD16" i="8" s="1"/>
  <c r="AE16" i="8" s="1"/>
  <c r="AF16" i="8" s="1"/>
  <c r="AG16" i="8" s="1"/>
  <c r="AH16" i="8" s="1"/>
  <c r="AI16" i="8" s="1"/>
  <c r="AJ16" i="8" s="1"/>
  <c r="AK16" i="8" s="1"/>
  <c r="AL16" i="8" s="1"/>
  <c r="S17" i="8"/>
  <c r="C17" i="8" s="1"/>
  <c r="D17" i="8" s="1"/>
  <c r="E17" i="8" s="1"/>
  <c r="F17" i="8" s="1"/>
  <c r="G17" i="8" s="1"/>
  <c r="H17" i="8" s="1"/>
  <c r="I17" i="8" s="1"/>
  <c r="J17" i="8" s="1"/>
  <c r="K17" i="8" s="1"/>
  <c r="L17" i="8" s="1"/>
  <c r="M17" i="8" s="1"/>
  <c r="N17" i="8" s="1"/>
  <c r="O17" i="8" s="1"/>
  <c r="P17" i="8" s="1"/>
  <c r="Q17" i="8" s="1"/>
  <c r="R17" i="8" s="1"/>
  <c r="S14" i="8"/>
  <c r="C19" i="8" l="1"/>
  <c r="D15" i="8"/>
  <c r="E15" i="8" s="1"/>
  <c r="F15" i="8" s="1"/>
  <c r="G15" i="8" s="1"/>
  <c r="H15" i="8" s="1"/>
  <c r="I15" i="8" s="1"/>
  <c r="J15" i="8" s="1"/>
  <c r="K15" i="8" s="1"/>
  <c r="L15" i="8" s="1"/>
  <c r="M15" i="8" s="1"/>
  <c r="N15" i="8" s="1"/>
  <c r="O15" i="8" s="1"/>
  <c r="P15" i="8" s="1"/>
  <c r="Q15" i="8" s="1"/>
  <c r="R15" i="8" s="1"/>
  <c r="S19" i="8"/>
  <c r="C16" i="8"/>
  <c r="D16" i="8" s="1"/>
  <c r="E16" i="8" s="1"/>
  <c r="F16" i="8" s="1"/>
  <c r="G16" i="8" s="1"/>
  <c r="H16" i="8" s="1"/>
  <c r="I16" i="8" s="1"/>
  <c r="J16" i="8" s="1"/>
  <c r="K16" i="8" s="1"/>
  <c r="L16" i="8" s="1"/>
  <c r="M16" i="8" s="1"/>
  <c r="N16" i="8" s="1"/>
  <c r="O16" i="8" s="1"/>
  <c r="P16" i="8" s="1"/>
  <c r="Q16" i="8" s="1"/>
  <c r="R16" i="8" s="1"/>
  <c r="F10" i="8"/>
  <c r="T17" i="8"/>
  <c r="U17" i="8" s="1"/>
  <c r="V17" i="8" s="1"/>
  <c r="W17" i="8" s="1"/>
  <c r="X17" i="8" s="1"/>
  <c r="Y17" i="8" s="1"/>
  <c r="Z17" i="8" s="1"/>
  <c r="AA17" i="8" s="1"/>
  <c r="AB17" i="8" s="1"/>
  <c r="AC17" i="8" s="1"/>
  <c r="AD17" i="8" s="1"/>
  <c r="AE17" i="8" s="1"/>
  <c r="AF17" i="8" s="1"/>
  <c r="AG17" i="8" s="1"/>
  <c r="AH17" i="8" s="1"/>
  <c r="AI17" i="8" s="1"/>
  <c r="AJ17" i="8" s="1"/>
  <c r="AK17" i="8" s="1"/>
  <c r="AL17" i="8" s="1"/>
  <c r="E10" i="8"/>
  <c r="T14" i="8"/>
  <c r="U14" i="8" s="1"/>
  <c r="D10" i="8"/>
  <c r="G10" i="8"/>
  <c r="C10" i="8"/>
  <c r="T36" i="8"/>
  <c r="U36" i="8" s="1"/>
  <c r="V36" i="8" s="1"/>
  <c r="W36" i="8" s="1"/>
  <c r="X36" i="8" s="1"/>
  <c r="Y36" i="8" s="1"/>
  <c r="Z36" i="8" s="1"/>
  <c r="AA36" i="8" s="1"/>
  <c r="AB36" i="8" s="1"/>
  <c r="AC36" i="8" s="1"/>
  <c r="AD36" i="8" s="1"/>
  <c r="AE36" i="8" s="1"/>
  <c r="AF36" i="8" s="1"/>
  <c r="AG36" i="8" s="1"/>
  <c r="AH36" i="8" s="1"/>
  <c r="AI36" i="8" s="1"/>
  <c r="AJ36" i="8" s="1"/>
  <c r="AK36" i="8" s="1"/>
  <c r="AL36" i="8" s="1"/>
  <c r="C35" i="8"/>
  <c r="D35" i="8" s="1"/>
  <c r="E35" i="8" s="1"/>
  <c r="F35" i="8" s="1"/>
  <c r="G35" i="8" s="1"/>
  <c r="F24" i="8"/>
  <c r="G24" i="8" s="1"/>
  <c r="C28" i="8"/>
  <c r="F50" i="8"/>
  <c r="U50" i="8"/>
  <c r="D51" i="8"/>
  <c r="E51" i="8" s="1"/>
  <c r="F51" i="8" s="1"/>
  <c r="G51" i="8" s="1"/>
  <c r="H51" i="8" s="1"/>
  <c r="I51" i="8" s="1"/>
  <c r="J51" i="8" s="1"/>
  <c r="K51" i="8" s="1"/>
  <c r="L51" i="8" s="1"/>
  <c r="M51" i="8" s="1"/>
  <c r="N51" i="8" s="1"/>
  <c r="O51" i="8" s="1"/>
  <c r="P51" i="8" s="1"/>
  <c r="Q51" i="8" s="1"/>
  <c r="R51" i="8" s="1"/>
  <c r="F41" i="8"/>
  <c r="V41" i="8"/>
  <c r="T35" i="8"/>
  <c r="U35" i="8" s="1"/>
  <c r="V35" i="8" s="1"/>
  <c r="W35" i="8" s="1"/>
  <c r="X35" i="8" s="1"/>
  <c r="Y35" i="8" s="1"/>
  <c r="Z35" i="8" s="1"/>
  <c r="AA35" i="8" s="1"/>
  <c r="AB35" i="8" s="1"/>
  <c r="AC35" i="8" s="1"/>
  <c r="AD35" i="8" s="1"/>
  <c r="AE35" i="8" s="1"/>
  <c r="AF35" i="8" s="1"/>
  <c r="AG35" i="8" s="1"/>
  <c r="AH35" i="8" s="1"/>
  <c r="AI35" i="8" s="1"/>
  <c r="AJ35" i="8" s="1"/>
  <c r="AK35" i="8" s="1"/>
  <c r="AL35" i="8" s="1"/>
  <c r="D32" i="8"/>
  <c r="T32" i="8"/>
  <c r="D23" i="8"/>
  <c r="T23" i="8"/>
  <c r="T19" i="8"/>
  <c r="D19" i="8"/>
  <c r="G14" i="8"/>
  <c r="F19" i="8"/>
  <c r="E19" i="8"/>
  <c r="C7" i="7"/>
  <c r="D7" i="7"/>
  <c r="E7" i="7"/>
  <c r="F7" i="7"/>
  <c r="G7" i="7"/>
  <c r="B7" i="7"/>
  <c r="U19" i="8" l="1"/>
  <c r="V14" i="8"/>
  <c r="C36" i="8"/>
  <c r="D36" i="8" s="1"/>
  <c r="E36" i="8" s="1"/>
  <c r="F36" i="8" s="1"/>
  <c r="G36" i="8" s="1"/>
  <c r="H36" i="8" s="1"/>
  <c r="I36" i="8" s="1"/>
  <c r="J36" i="8" s="1"/>
  <c r="K36" i="8" s="1"/>
  <c r="L36" i="8" s="1"/>
  <c r="M36" i="8" s="1"/>
  <c r="N36" i="8" s="1"/>
  <c r="O36" i="8" s="1"/>
  <c r="P36" i="8" s="1"/>
  <c r="Q36" i="8" s="1"/>
  <c r="R36" i="8" s="1"/>
  <c r="C45" i="8"/>
  <c r="D45" i="8" s="1"/>
  <c r="E45" i="8" s="1"/>
  <c r="F45" i="8" s="1"/>
  <c r="G45" i="8" s="1"/>
  <c r="H45" i="8" s="1"/>
  <c r="I45" i="8" s="1"/>
  <c r="J45" i="8" s="1"/>
  <c r="K45" i="8" s="1"/>
  <c r="L45" i="8" s="1"/>
  <c r="M45" i="8" s="1"/>
  <c r="N45" i="8" s="1"/>
  <c r="O45" i="8" s="1"/>
  <c r="P45" i="8" s="1"/>
  <c r="Q45" i="8" s="1"/>
  <c r="R45" i="8" s="1"/>
  <c r="H35" i="8"/>
  <c r="I35" i="8" s="1"/>
  <c r="J35" i="8" s="1"/>
  <c r="K35" i="8" s="1"/>
  <c r="L35" i="8" s="1"/>
  <c r="M35" i="8" s="1"/>
  <c r="N35" i="8" s="1"/>
  <c r="O35" i="8" s="1"/>
  <c r="P35" i="8" s="1"/>
  <c r="Q35" i="8" s="1"/>
  <c r="R35" i="8" s="1"/>
  <c r="T45" i="8"/>
  <c r="U45" i="8" s="1"/>
  <c r="V45" i="8" s="1"/>
  <c r="W45" i="8" s="1"/>
  <c r="X45" i="8" s="1"/>
  <c r="Y45" i="8" s="1"/>
  <c r="Z45" i="8" s="1"/>
  <c r="AA45" i="8" s="1"/>
  <c r="AB45" i="8" s="1"/>
  <c r="AC45" i="8" s="1"/>
  <c r="AD45" i="8" s="1"/>
  <c r="AE45" i="8" s="1"/>
  <c r="AF45" i="8" s="1"/>
  <c r="AG45" i="8" s="1"/>
  <c r="AH45" i="8" s="1"/>
  <c r="AI45" i="8" s="1"/>
  <c r="AJ45" i="8" s="1"/>
  <c r="AK45" i="8" s="1"/>
  <c r="AL45" i="8" s="1"/>
  <c r="C34" i="8"/>
  <c r="D34" i="8" s="1"/>
  <c r="E34" i="8" s="1"/>
  <c r="H24" i="8"/>
  <c r="I24" i="8" s="1"/>
  <c r="J24" i="8" s="1"/>
  <c r="K24" i="8" s="1"/>
  <c r="L24" i="8" s="1"/>
  <c r="M24" i="8" s="1"/>
  <c r="N24" i="8" s="1"/>
  <c r="O24" i="8" s="1"/>
  <c r="P24" i="8" s="1"/>
  <c r="Q24" i="8" s="1"/>
  <c r="R24" i="8" s="1"/>
  <c r="T34" i="8"/>
  <c r="U34" i="8" s="1"/>
  <c r="V34" i="8" s="1"/>
  <c r="W34" i="8" s="1"/>
  <c r="X34" i="8" s="1"/>
  <c r="Y34" i="8" s="1"/>
  <c r="Z34" i="8" s="1"/>
  <c r="AA34" i="8" s="1"/>
  <c r="AB34" i="8" s="1"/>
  <c r="AC34" i="8" s="1"/>
  <c r="AD34" i="8" s="1"/>
  <c r="AE34" i="8" s="1"/>
  <c r="AF34" i="8" s="1"/>
  <c r="AG34" i="8" s="1"/>
  <c r="AH34" i="8" s="1"/>
  <c r="AI34" i="8" s="1"/>
  <c r="AJ34" i="8" s="1"/>
  <c r="AK34" i="8" s="1"/>
  <c r="AL34" i="8" s="1"/>
  <c r="V50" i="8"/>
  <c r="G50" i="8"/>
  <c r="G41" i="8"/>
  <c r="T51" i="8" s="1"/>
  <c r="U51" i="8" s="1"/>
  <c r="V51" i="8" s="1"/>
  <c r="W51" i="8" s="1"/>
  <c r="X51" i="8" s="1"/>
  <c r="Y51" i="8" s="1"/>
  <c r="Z51" i="8" s="1"/>
  <c r="AA51" i="8" s="1"/>
  <c r="AB51" i="8" s="1"/>
  <c r="AC51" i="8" s="1"/>
  <c r="AD51" i="8" s="1"/>
  <c r="AE51" i="8" s="1"/>
  <c r="AF51" i="8" s="1"/>
  <c r="AG51" i="8" s="1"/>
  <c r="AH51" i="8" s="1"/>
  <c r="AI51" i="8" s="1"/>
  <c r="AJ51" i="8" s="1"/>
  <c r="AK51" i="8" s="1"/>
  <c r="AL51" i="8" s="1"/>
  <c r="W41" i="8"/>
  <c r="U32" i="8"/>
  <c r="E32" i="8"/>
  <c r="U23" i="8"/>
  <c r="T28" i="8"/>
  <c r="E23" i="8"/>
  <c r="D28" i="8"/>
  <c r="H14" i="8"/>
  <c r="G19" i="8"/>
  <c r="W14" i="8" l="1"/>
  <c r="V19" i="8"/>
  <c r="C42" i="8"/>
  <c r="D42" i="8" s="1"/>
  <c r="E42" i="8" s="1"/>
  <c r="F34" i="8"/>
  <c r="G34" i="8" s="1"/>
  <c r="C33" i="8"/>
  <c r="S37" i="8"/>
  <c r="W50" i="8"/>
  <c r="H50" i="8"/>
  <c r="X41" i="8"/>
  <c r="H41" i="8"/>
  <c r="F32" i="8"/>
  <c r="V32" i="8"/>
  <c r="U28" i="8"/>
  <c r="V23" i="8"/>
  <c r="E28" i="8"/>
  <c r="F23" i="8"/>
  <c r="I14" i="8"/>
  <c r="H19" i="8"/>
  <c r="X14" i="8" l="1"/>
  <c r="W19" i="8"/>
  <c r="F42" i="8"/>
  <c r="G42" i="8" s="1"/>
  <c r="C44" i="8"/>
  <c r="D44" i="8" s="1"/>
  <c r="E44" i="8" s="1"/>
  <c r="H34" i="8"/>
  <c r="I34" i="8" s="1"/>
  <c r="J34" i="8" s="1"/>
  <c r="K34" i="8" s="1"/>
  <c r="L34" i="8" s="1"/>
  <c r="M34" i="8" s="1"/>
  <c r="N34" i="8" s="1"/>
  <c r="O34" i="8" s="1"/>
  <c r="P34" i="8" s="1"/>
  <c r="Q34" i="8" s="1"/>
  <c r="R34" i="8" s="1"/>
  <c r="T44" i="8"/>
  <c r="U44" i="8" s="1"/>
  <c r="V44" i="8" s="1"/>
  <c r="W44" i="8" s="1"/>
  <c r="X44" i="8" s="1"/>
  <c r="Y44" i="8" s="1"/>
  <c r="Z44" i="8" s="1"/>
  <c r="AA44" i="8" s="1"/>
  <c r="AB44" i="8" s="1"/>
  <c r="AC44" i="8" s="1"/>
  <c r="AD44" i="8" s="1"/>
  <c r="AE44" i="8" s="1"/>
  <c r="AF44" i="8" s="1"/>
  <c r="AG44" i="8" s="1"/>
  <c r="AH44" i="8" s="1"/>
  <c r="AI44" i="8" s="1"/>
  <c r="AJ44" i="8" s="1"/>
  <c r="AK44" i="8" s="1"/>
  <c r="AL44" i="8" s="1"/>
  <c r="D33" i="8"/>
  <c r="C37" i="8"/>
  <c r="X50" i="8"/>
  <c r="I50" i="8"/>
  <c r="Y41" i="8"/>
  <c r="I41" i="8"/>
  <c r="W32" i="8"/>
  <c r="G32" i="8"/>
  <c r="T42" i="8" s="1"/>
  <c r="U42" i="8" s="1"/>
  <c r="V42" i="8" s="1"/>
  <c r="W42" i="8" s="1"/>
  <c r="X42" i="8" s="1"/>
  <c r="Y42" i="8" s="1"/>
  <c r="Z42" i="8" s="1"/>
  <c r="AA42" i="8" s="1"/>
  <c r="AB42" i="8" s="1"/>
  <c r="AC42" i="8" s="1"/>
  <c r="AD42" i="8" s="1"/>
  <c r="AE42" i="8" s="1"/>
  <c r="AF42" i="8" s="1"/>
  <c r="AG42" i="8" s="1"/>
  <c r="AH42" i="8" s="1"/>
  <c r="AI42" i="8" s="1"/>
  <c r="AJ42" i="8" s="1"/>
  <c r="AK42" i="8" s="1"/>
  <c r="AL42" i="8" s="1"/>
  <c r="V28" i="8"/>
  <c r="W23" i="8"/>
  <c r="F28" i="8"/>
  <c r="G23" i="8"/>
  <c r="J14" i="8"/>
  <c r="I19" i="8"/>
  <c r="X19" i="8" l="1"/>
  <c r="Y14" i="8"/>
  <c r="C52" i="8"/>
  <c r="D52" i="8" s="1"/>
  <c r="E52" i="8" s="1"/>
  <c r="F52" i="8" s="1"/>
  <c r="G52" i="8" s="1"/>
  <c r="H52" i="8" s="1"/>
  <c r="I52" i="8" s="1"/>
  <c r="J52" i="8" s="1"/>
  <c r="K52" i="8" s="1"/>
  <c r="L52" i="8" s="1"/>
  <c r="M52" i="8" s="1"/>
  <c r="N52" i="8" s="1"/>
  <c r="O52" i="8" s="1"/>
  <c r="P52" i="8" s="1"/>
  <c r="Q52" i="8" s="1"/>
  <c r="R52" i="8" s="1"/>
  <c r="H42" i="8"/>
  <c r="I42" i="8" s="1"/>
  <c r="J42" i="8" s="1"/>
  <c r="K42" i="8" s="1"/>
  <c r="L42" i="8" s="1"/>
  <c r="M42" i="8" s="1"/>
  <c r="N42" i="8" s="1"/>
  <c r="O42" i="8" s="1"/>
  <c r="P42" i="8" s="1"/>
  <c r="Q42" i="8" s="1"/>
  <c r="R42" i="8" s="1"/>
  <c r="T52" i="8"/>
  <c r="U52" i="8" s="1"/>
  <c r="V52" i="8" s="1"/>
  <c r="W52" i="8" s="1"/>
  <c r="X52" i="8" s="1"/>
  <c r="Y52" i="8" s="1"/>
  <c r="Z52" i="8" s="1"/>
  <c r="AA52" i="8" s="1"/>
  <c r="AB52" i="8" s="1"/>
  <c r="AC52" i="8" s="1"/>
  <c r="AD52" i="8" s="1"/>
  <c r="AE52" i="8" s="1"/>
  <c r="AF52" i="8" s="1"/>
  <c r="AG52" i="8" s="1"/>
  <c r="AH52" i="8" s="1"/>
  <c r="AI52" i="8" s="1"/>
  <c r="AJ52" i="8" s="1"/>
  <c r="AK52" i="8" s="1"/>
  <c r="AL52" i="8" s="1"/>
  <c r="F44" i="8"/>
  <c r="G44" i="8" s="1"/>
  <c r="AM37" i="8"/>
  <c r="T33" i="8"/>
  <c r="E33" i="8"/>
  <c r="D37" i="8"/>
  <c r="J50" i="8"/>
  <c r="Y50" i="8"/>
  <c r="Z41" i="8"/>
  <c r="J41" i="8"/>
  <c r="H32" i="8"/>
  <c r="X32" i="8"/>
  <c r="G28" i="8"/>
  <c r="H23" i="8"/>
  <c r="W28" i="8"/>
  <c r="X23" i="8"/>
  <c r="K14" i="8"/>
  <c r="J19" i="8"/>
  <c r="Y19" i="8" l="1"/>
  <c r="Z14" i="8"/>
  <c r="F33" i="8"/>
  <c r="E37" i="8"/>
  <c r="H44" i="8"/>
  <c r="I44" i="8" s="1"/>
  <c r="J44" i="8" s="1"/>
  <c r="K44" i="8" s="1"/>
  <c r="L44" i="8" s="1"/>
  <c r="M44" i="8" s="1"/>
  <c r="N44" i="8" s="1"/>
  <c r="O44" i="8" s="1"/>
  <c r="P44" i="8" s="1"/>
  <c r="Q44" i="8" s="1"/>
  <c r="R44" i="8" s="1"/>
  <c r="T54" i="8"/>
  <c r="U54" i="8" s="1"/>
  <c r="V54" i="8" s="1"/>
  <c r="W54" i="8" s="1"/>
  <c r="X54" i="8" s="1"/>
  <c r="Y54" i="8" s="1"/>
  <c r="Z54" i="8" s="1"/>
  <c r="AA54" i="8" s="1"/>
  <c r="AB54" i="8" s="1"/>
  <c r="AC54" i="8" s="1"/>
  <c r="AD54" i="8" s="1"/>
  <c r="AE54" i="8" s="1"/>
  <c r="AF54" i="8" s="1"/>
  <c r="AG54" i="8" s="1"/>
  <c r="AH54" i="8" s="1"/>
  <c r="AI54" i="8" s="1"/>
  <c r="AJ54" i="8" s="1"/>
  <c r="AK54" i="8" s="1"/>
  <c r="AL54" i="8" s="1"/>
  <c r="U33" i="8"/>
  <c r="T37" i="8"/>
  <c r="C54" i="8"/>
  <c r="D54" i="8" s="1"/>
  <c r="E54" i="8" s="1"/>
  <c r="F54" i="8" s="1"/>
  <c r="G54" i="8" s="1"/>
  <c r="H54" i="8" s="1"/>
  <c r="I54" i="8" s="1"/>
  <c r="J54" i="8" s="1"/>
  <c r="K54" i="8" s="1"/>
  <c r="L54" i="8" s="1"/>
  <c r="M54" i="8" s="1"/>
  <c r="N54" i="8" s="1"/>
  <c r="O54" i="8" s="1"/>
  <c r="P54" i="8" s="1"/>
  <c r="Q54" i="8" s="1"/>
  <c r="R54" i="8" s="1"/>
  <c r="Z50" i="8"/>
  <c r="K50" i="8"/>
  <c r="K41" i="8"/>
  <c r="AA41" i="8"/>
  <c r="Y32" i="8"/>
  <c r="I32" i="8"/>
  <c r="Y23" i="8"/>
  <c r="X28" i="8"/>
  <c r="I23" i="8"/>
  <c r="H28" i="8"/>
  <c r="L14" i="8"/>
  <c r="K19" i="8"/>
  <c r="Z19" i="8" l="1"/>
  <c r="AA14" i="8"/>
  <c r="G33" i="8"/>
  <c r="F37" i="8"/>
  <c r="V33" i="8"/>
  <c r="U37" i="8"/>
  <c r="C43" i="8"/>
  <c r="S46" i="8"/>
  <c r="L50" i="8"/>
  <c r="AA50" i="8"/>
  <c r="AB41" i="8"/>
  <c r="L41" i="8"/>
  <c r="J32" i="8"/>
  <c r="Z32" i="8"/>
  <c r="Y28" i="8"/>
  <c r="Z23" i="8"/>
  <c r="I28" i="8"/>
  <c r="J23" i="8"/>
  <c r="M14" i="8"/>
  <c r="L19" i="8"/>
  <c r="AB14" i="8" l="1"/>
  <c r="AA19" i="8"/>
  <c r="W33" i="8"/>
  <c r="V37" i="8"/>
  <c r="D43" i="8"/>
  <c r="C46" i="8"/>
  <c r="H33" i="8"/>
  <c r="G37" i="8"/>
  <c r="AB50" i="8"/>
  <c r="M50" i="8"/>
  <c r="M41" i="8"/>
  <c r="AC41" i="8"/>
  <c r="AA32" i="8"/>
  <c r="K32" i="8"/>
  <c r="J28" i="8"/>
  <c r="K23" i="8"/>
  <c r="Z28" i="8"/>
  <c r="AA23" i="8"/>
  <c r="N14" i="8"/>
  <c r="M19" i="8"/>
  <c r="AC14" i="8" l="1"/>
  <c r="AB19" i="8"/>
  <c r="AM46" i="8"/>
  <c r="T43" i="8"/>
  <c r="I33" i="8"/>
  <c r="H37" i="8"/>
  <c r="X33" i="8"/>
  <c r="W37" i="8"/>
  <c r="E43" i="8"/>
  <c r="D46" i="8"/>
  <c r="N50" i="8"/>
  <c r="AC50" i="8"/>
  <c r="N41" i="8"/>
  <c r="AD41" i="8"/>
  <c r="L32" i="8"/>
  <c r="AB32" i="8"/>
  <c r="K28" i="8"/>
  <c r="L23" i="8"/>
  <c r="AA28" i="8"/>
  <c r="AB23" i="8"/>
  <c r="O14" i="8"/>
  <c r="N19" i="8"/>
  <c r="AC19" i="8" l="1"/>
  <c r="AD14" i="8"/>
  <c r="F43" i="8"/>
  <c r="E46" i="8"/>
  <c r="J33" i="8"/>
  <c r="I37" i="8"/>
  <c r="U43" i="8"/>
  <c r="T46" i="8"/>
  <c r="Y33" i="8"/>
  <c r="X37" i="8"/>
  <c r="AD50" i="8"/>
  <c r="O50" i="8"/>
  <c r="O41" i="8"/>
  <c r="AE41" i="8"/>
  <c r="AC32" i="8"/>
  <c r="M32" i="8"/>
  <c r="AC23" i="8"/>
  <c r="AB28" i="8"/>
  <c r="M23" i="8"/>
  <c r="L28" i="8"/>
  <c r="P14" i="8"/>
  <c r="O19" i="8"/>
  <c r="AE14" i="8" l="1"/>
  <c r="AD19" i="8"/>
  <c r="K33" i="8"/>
  <c r="J37" i="8"/>
  <c r="V43" i="8"/>
  <c r="U46" i="8"/>
  <c r="C53" i="8"/>
  <c r="S55" i="8"/>
  <c r="Z33" i="8"/>
  <c r="Y37" i="8"/>
  <c r="G43" i="8"/>
  <c r="F46" i="8"/>
  <c r="AE50" i="8"/>
  <c r="P50" i="8"/>
  <c r="P41" i="8"/>
  <c r="AF41" i="8"/>
  <c r="N32" i="8"/>
  <c r="AD32" i="8"/>
  <c r="AC28" i="8"/>
  <c r="AD23" i="8"/>
  <c r="M28" i="8"/>
  <c r="N23" i="8"/>
  <c r="Q14" i="8"/>
  <c r="P19" i="8"/>
  <c r="AF14" i="8" l="1"/>
  <c r="AE19" i="8"/>
  <c r="AA33" i="8"/>
  <c r="Z37" i="8"/>
  <c r="W43" i="8"/>
  <c r="V46" i="8"/>
  <c r="H43" i="8"/>
  <c r="G46" i="8"/>
  <c r="D53" i="8"/>
  <c r="C55" i="8"/>
  <c r="L33" i="8"/>
  <c r="K37" i="8"/>
  <c r="AF50" i="8"/>
  <c r="Q50" i="8"/>
  <c r="Q41" i="8"/>
  <c r="AG41" i="8"/>
  <c r="AE32" i="8"/>
  <c r="O32" i="8"/>
  <c r="N28" i="8"/>
  <c r="O23" i="8"/>
  <c r="AD28" i="8"/>
  <c r="AE23" i="8"/>
  <c r="R14" i="8"/>
  <c r="R19" i="8" s="1"/>
  <c r="Q19" i="8"/>
  <c r="AF19" i="8" l="1"/>
  <c r="AG14" i="8"/>
  <c r="M33" i="8"/>
  <c r="L37" i="8"/>
  <c r="AM55" i="8"/>
  <c r="T53" i="8"/>
  <c r="I43" i="8"/>
  <c r="H46" i="8"/>
  <c r="AB33" i="8"/>
  <c r="AA37" i="8"/>
  <c r="E53" i="8"/>
  <c r="D55" i="8"/>
  <c r="X43" i="8"/>
  <c r="W46" i="8"/>
  <c r="AG50" i="8"/>
  <c r="R50" i="8"/>
  <c r="AH41" i="8"/>
  <c r="R41" i="8"/>
  <c r="AF32" i="8"/>
  <c r="P32" i="8"/>
  <c r="AE28" i="8"/>
  <c r="AF23" i="8"/>
  <c r="O28" i="8"/>
  <c r="P23" i="8"/>
  <c r="AG19" i="8" l="1"/>
  <c r="AH14" i="8"/>
  <c r="F53" i="8"/>
  <c r="E55" i="8"/>
  <c r="J43" i="8"/>
  <c r="I46" i="8"/>
  <c r="N33" i="8"/>
  <c r="M37" i="8"/>
  <c r="U53" i="8"/>
  <c r="T55" i="8"/>
  <c r="Y43" i="8"/>
  <c r="X46" i="8"/>
  <c r="AC33" i="8"/>
  <c r="AB37" i="8"/>
  <c r="AH50" i="8"/>
  <c r="AI41" i="8"/>
  <c r="Q32" i="8"/>
  <c r="AG32" i="8"/>
  <c r="Q23" i="8"/>
  <c r="P28" i="8"/>
  <c r="AG23" i="8"/>
  <c r="AF28" i="8"/>
  <c r="AI14" i="8" l="1"/>
  <c r="AH19" i="8"/>
  <c r="AD33" i="8"/>
  <c r="AC37" i="8"/>
  <c r="V53" i="8"/>
  <c r="U55" i="8"/>
  <c r="O33" i="8"/>
  <c r="N37" i="8"/>
  <c r="G53" i="8"/>
  <c r="F55" i="8"/>
  <c r="Z43" i="8"/>
  <c r="Y46" i="8"/>
  <c r="K43" i="8"/>
  <c r="J46" i="8"/>
  <c r="AI50" i="8"/>
  <c r="AJ41" i="8"/>
  <c r="AH32" i="8"/>
  <c r="R32" i="8"/>
  <c r="Q28" i="8"/>
  <c r="R23" i="8"/>
  <c r="R28" i="8" s="1"/>
  <c r="AG28" i="8"/>
  <c r="AH23" i="8"/>
  <c r="AJ14" i="8" l="1"/>
  <c r="AI19" i="8"/>
  <c r="H53" i="8"/>
  <c r="G55" i="8"/>
  <c r="L43" i="8"/>
  <c r="K46" i="8"/>
  <c r="W53" i="8"/>
  <c r="V55" i="8"/>
  <c r="AA43" i="8"/>
  <c r="Z46" i="8"/>
  <c r="P33" i="8"/>
  <c r="O37" i="8"/>
  <c r="AE33" i="8"/>
  <c r="AD37" i="8"/>
  <c r="AJ50" i="8"/>
  <c r="AK41" i="8"/>
  <c r="AI32" i="8"/>
  <c r="AH28" i="8"/>
  <c r="AI23" i="8"/>
  <c r="AJ19" i="8" l="1"/>
  <c r="AK14" i="8"/>
  <c r="AF33" i="8"/>
  <c r="AE37" i="8"/>
  <c r="M43" i="8"/>
  <c r="L46" i="8"/>
  <c r="Q33" i="8"/>
  <c r="P37" i="8"/>
  <c r="X53" i="8"/>
  <c r="W55" i="8"/>
  <c r="AB43" i="8"/>
  <c r="AA46" i="8"/>
  <c r="I53" i="8"/>
  <c r="H55" i="8"/>
  <c r="AK50" i="8"/>
  <c r="AL41" i="8"/>
  <c r="AJ32" i="8"/>
  <c r="AI28" i="8"/>
  <c r="AJ23" i="8"/>
  <c r="AK19" i="8" l="1"/>
  <c r="AL14" i="8"/>
  <c r="AL19" i="8" s="1"/>
  <c r="J53" i="8"/>
  <c r="I55" i="8"/>
  <c r="Y53" i="8"/>
  <c r="X55" i="8"/>
  <c r="N43" i="8"/>
  <c r="M46" i="8"/>
  <c r="AC43" i="8"/>
  <c r="AB46" i="8"/>
  <c r="R33" i="8"/>
  <c r="R37" i="8" s="1"/>
  <c r="Q37" i="8"/>
  <c r="AG33" i="8"/>
  <c r="AF37" i="8"/>
  <c r="AL50" i="8"/>
  <c r="AK32" i="8"/>
  <c r="AK23" i="8"/>
  <c r="AJ28" i="8"/>
  <c r="AH33" i="8" l="1"/>
  <c r="AG37" i="8"/>
  <c r="AD43" i="8"/>
  <c r="AC46" i="8"/>
  <c r="Z53" i="8"/>
  <c r="Y55" i="8"/>
  <c r="O43" i="8"/>
  <c r="N46" i="8"/>
  <c r="K53" i="8"/>
  <c r="J55" i="8"/>
  <c r="AL32" i="8"/>
  <c r="AK28" i="8"/>
  <c r="AL23" i="8"/>
  <c r="AL28" i="8" s="1"/>
  <c r="P43" i="8" l="1"/>
  <c r="O46" i="8"/>
  <c r="AE43" i="8"/>
  <c r="AD46" i="8"/>
  <c r="L53" i="8"/>
  <c r="K55" i="8"/>
  <c r="AA53" i="8"/>
  <c r="Z55" i="8"/>
  <c r="AI33" i="8"/>
  <c r="AH37" i="8"/>
  <c r="M53" i="8" l="1"/>
  <c r="L55" i="8"/>
  <c r="AB53" i="8"/>
  <c r="AA55" i="8"/>
  <c r="AF43" i="8"/>
  <c r="AE46" i="8"/>
  <c r="AJ33" i="8"/>
  <c r="AI37" i="8"/>
  <c r="Q43" i="8"/>
  <c r="P46" i="8"/>
  <c r="AK33" i="8" l="1"/>
  <c r="AJ37" i="8"/>
  <c r="AC53" i="8"/>
  <c r="AB55" i="8"/>
  <c r="R43" i="8"/>
  <c r="R46" i="8" s="1"/>
  <c r="Q46" i="8"/>
  <c r="AG43" i="8"/>
  <c r="AF46" i="8"/>
  <c r="N53" i="8"/>
  <c r="M55" i="8"/>
  <c r="AH43" i="8" l="1"/>
  <c r="AG46" i="8"/>
  <c r="AD53" i="8"/>
  <c r="AC55" i="8"/>
  <c r="O53" i="8"/>
  <c r="N55" i="8"/>
  <c r="AL33" i="8"/>
  <c r="AL37" i="8" s="1"/>
  <c r="AK37" i="8"/>
  <c r="AE53" i="8" l="1"/>
  <c r="AD55" i="8"/>
  <c r="P53" i="8"/>
  <c r="O55" i="8"/>
  <c r="AI43" i="8"/>
  <c r="AH46" i="8"/>
  <c r="Q53" i="8" l="1"/>
  <c r="P55" i="8"/>
  <c r="AJ43" i="8"/>
  <c r="AI46" i="8"/>
  <c r="AF53" i="8"/>
  <c r="AE55" i="8"/>
  <c r="AK43" i="8" l="1"/>
  <c r="AJ46" i="8"/>
  <c r="AG53" i="8"/>
  <c r="AF55" i="8"/>
  <c r="R53" i="8"/>
  <c r="R55" i="8" s="1"/>
  <c r="Q55" i="8"/>
  <c r="AH53" i="8" l="1"/>
  <c r="AG55" i="8"/>
  <c r="AL43" i="8"/>
  <c r="AL46" i="8" s="1"/>
  <c r="AK46" i="8"/>
  <c r="AI53" i="8" l="1"/>
  <c r="AH55" i="8"/>
  <c r="AJ53" i="8" l="1"/>
  <c r="AI55" i="8"/>
  <c r="AK53" i="8" l="1"/>
  <c r="AJ55" i="8"/>
  <c r="AL53" i="8" l="1"/>
  <c r="AL55" i="8" s="1"/>
  <c r="AK55" i="8"/>
  <c r="P62" i="5" l="1"/>
  <c r="Q62" i="5"/>
  <c r="R62" i="5"/>
  <c r="S62" i="5"/>
  <c r="T62" i="5"/>
  <c r="P63" i="5"/>
  <c r="Q63" i="5"/>
  <c r="R63" i="5"/>
  <c r="S63" i="5"/>
  <c r="T63" i="5"/>
  <c r="P64" i="5"/>
  <c r="Q64" i="5"/>
  <c r="R64" i="5"/>
  <c r="S64" i="5"/>
  <c r="T64" i="5"/>
  <c r="P65" i="5"/>
  <c r="Q65" i="5"/>
  <c r="R65" i="5"/>
  <c r="S65" i="5"/>
  <c r="T65" i="5"/>
  <c r="P66" i="5"/>
  <c r="Q66" i="5"/>
  <c r="R66" i="5"/>
  <c r="S66" i="5"/>
  <c r="T66" i="5"/>
  <c r="P67" i="5"/>
  <c r="Q67" i="5"/>
  <c r="R67" i="5"/>
  <c r="S67" i="5"/>
  <c r="T67" i="5"/>
  <c r="P68" i="5"/>
  <c r="Q68" i="5"/>
  <c r="R68" i="5"/>
  <c r="S68" i="5"/>
  <c r="T68" i="5"/>
  <c r="P69" i="5"/>
  <c r="Q69" i="5"/>
  <c r="R69" i="5"/>
  <c r="S69" i="5"/>
  <c r="T69" i="5"/>
  <c r="O63" i="5"/>
  <c r="O64" i="5"/>
  <c r="O65" i="5"/>
  <c r="O66" i="5"/>
  <c r="O67" i="5"/>
  <c r="O68" i="5"/>
  <c r="O69" i="5"/>
  <c r="O62" i="5"/>
  <c r="P53" i="5"/>
  <c r="Q53" i="5"/>
  <c r="R53" i="5"/>
  <c r="S53" i="5"/>
  <c r="T53" i="5"/>
  <c r="P54" i="5"/>
  <c r="Q54" i="5"/>
  <c r="R54" i="5"/>
  <c r="S54" i="5"/>
  <c r="T54" i="5"/>
  <c r="P55" i="5"/>
  <c r="Q55" i="5"/>
  <c r="R55" i="5"/>
  <c r="S55" i="5"/>
  <c r="T55" i="5"/>
  <c r="P56" i="5"/>
  <c r="Q56" i="5"/>
  <c r="R56" i="5"/>
  <c r="S56" i="5"/>
  <c r="T56" i="5"/>
  <c r="P57" i="5"/>
  <c r="Q57" i="5"/>
  <c r="R57" i="5"/>
  <c r="S57" i="5"/>
  <c r="T57" i="5"/>
  <c r="P58" i="5"/>
  <c r="Q58" i="5"/>
  <c r="R58" i="5"/>
  <c r="S58" i="5"/>
  <c r="T58" i="5"/>
  <c r="O54" i="5"/>
  <c r="O55" i="5"/>
  <c r="O56" i="5"/>
  <c r="O57" i="5"/>
  <c r="O58" i="5"/>
  <c r="O53" i="5"/>
  <c r="P36" i="5"/>
  <c r="Q36" i="5"/>
  <c r="R36" i="5"/>
  <c r="S36" i="5"/>
  <c r="T36" i="5"/>
  <c r="P37" i="5"/>
  <c r="Q37" i="5"/>
  <c r="R37" i="5"/>
  <c r="S37" i="5"/>
  <c r="T37" i="5"/>
  <c r="P38" i="5"/>
  <c r="Q38" i="5"/>
  <c r="R38" i="5"/>
  <c r="S38" i="5"/>
  <c r="T38" i="5"/>
  <c r="P39" i="5"/>
  <c r="Q39" i="5"/>
  <c r="R39" i="5"/>
  <c r="S39" i="5"/>
  <c r="T39" i="5"/>
  <c r="P40" i="5"/>
  <c r="Q40" i="5"/>
  <c r="R40" i="5"/>
  <c r="S40" i="5"/>
  <c r="T40" i="5"/>
  <c r="P41" i="5"/>
  <c r="Q41" i="5"/>
  <c r="R41" i="5"/>
  <c r="S41" i="5"/>
  <c r="T41" i="5"/>
  <c r="P42" i="5"/>
  <c r="Q42" i="5"/>
  <c r="R42" i="5"/>
  <c r="S42" i="5"/>
  <c r="T42" i="5"/>
  <c r="P43" i="5"/>
  <c r="Q43" i="5"/>
  <c r="R43" i="5"/>
  <c r="S43" i="5"/>
  <c r="T43" i="5"/>
  <c r="P44" i="5"/>
  <c r="Q44" i="5"/>
  <c r="R44" i="5"/>
  <c r="S44" i="5"/>
  <c r="T44" i="5"/>
  <c r="P45" i="5"/>
  <c r="Q45" i="5"/>
  <c r="R45" i="5"/>
  <c r="S45" i="5"/>
  <c r="T45" i="5"/>
  <c r="P46" i="5"/>
  <c r="Q46" i="5"/>
  <c r="R46" i="5"/>
  <c r="S46" i="5"/>
  <c r="T46" i="5"/>
  <c r="P47" i="5"/>
  <c r="Q47" i="5"/>
  <c r="R47" i="5"/>
  <c r="S47" i="5"/>
  <c r="T47" i="5"/>
  <c r="P48" i="5"/>
  <c r="Q48" i="5"/>
  <c r="R48" i="5"/>
  <c r="S48" i="5"/>
  <c r="T48" i="5"/>
  <c r="P49" i="5"/>
  <c r="Q49" i="5"/>
  <c r="R49" i="5"/>
  <c r="S49" i="5"/>
  <c r="T49" i="5"/>
  <c r="P50" i="5"/>
  <c r="Q50" i="5"/>
  <c r="R50" i="5"/>
  <c r="S50" i="5"/>
  <c r="T50" i="5"/>
  <c r="P51" i="5"/>
  <c r="Q51" i="5"/>
  <c r="R51" i="5"/>
  <c r="S51" i="5"/>
  <c r="T51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36" i="5"/>
  <c r="P3" i="5"/>
  <c r="Q3" i="5"/>
  <c r="R3" i="5"/>
  <c r="S3" i="5"/>
  <c r="T3" i="5"/>
  <c r="P4" i="5"/>
  <c r="Q4" i="5"/>
  <c r="R4" i="5"/>
  <c r="S4" i="5"/>
  <c r="T4" i="5"/>
  <c r="P5" i="5"/>
  <c r="Q5" i="5"/>
  <c r="R5" i="5"/>
  <c r="S5" i="5"/>
  <c r="T5" i="5"/>
  <c r="P6" i="5"/>
  <c r="Q6" i="5"/>
  <c r="R6" i="5"/>
  <c r="S6" i="5"/>
  <c r="T6" i="5"/>
  <c r="P7" i="5"/>
  <c r="Q7" i="5"/>
  <c r="R7" i="5"/>
  <c r="S7" i="5"/>
  <c r="T7" i="5"/>
  <c r="P8" i="5"/>
  <c r="Q8" i="5"/>
  <c r="R8" i="5"/>
  <c r="S8" i="5"/>
  <c r="T8" i="5"/>
  <c r="P9" i="5"/>
  <c r="Q9" i="5"/>
  <c r="R9" i="5"/>
  <c r="S9" i="5"/>
  <c r="T9" i="5"/>
  <c r="P10" i="5"/>
  <c r="Q10" i="5"/>
  <c r="R10" i="5"/>
  <c r="S10" i="5"/>
  <c r="T10" i="5"/>
  <c r="P11" i="5"/>
  <c r="Q11" i="5"/>
  <c r="R11" i="5"/>
  <c r="S11" i="5"/>
  <c r="T11" i="5"/>
  <c r="P12" i="5"/>
  <c r="Q12" i="5"/>
  <c r="R12" i="5"/>
  <c r="S12" i="5"/>
  <c r="T12" i="5"/>
  <c r="P13" i="5"/>
  <c r="Q13" i="5"/>
  <c r="R13" i="5"/>
  <c r="S13" i="5"/>
  <c r="T13" i="5"/>
  <c r="P14" i="5"/>
  <c r="Q14" i="5"/>
  <c r="R14" i="5"/>
  <c r="S14" i="5"/>
  <c r="T14" i="5"/>
  <c r="P15" i="5"/>
  <c r="Q15" i="5"/>
  <c r="R15" i="5"/>
  <c r="S15" i="5"/>
  <c r="T15" i="5"/>
  <c r="P16" i="5"/>
  <c r="Q16" i="5"/>
  <c r="R16" i="5"/>
  <c r="S16" i="5"/>
  <c r="T16" i="5"/>
  <c r="P17" i="5"/>
  <c r="Q17" i="5"/>
  <c r="R17" i="5"/>
  <c r="S17" i="5"/>
  <c r="T17" i="5"/>
  <c r="P18" i="5"/>
  <c r="Q18" i="5"/>
  <c r="R18" i="5"/>
  <c r="S18" i="5"/>
  <c r="T18" i="5"/>
  <c r="P19" i="5"/>
  <c r="Q19" i="5"/>
  <c r="R19" i="5"/>
  <c r="S19" i="5"/>
  <c r="T19" i="5"/>
  <c r="P20" i="5"/>
  <c r="Q20" i="5"/>
  <c r="R20" i="5"/>
  <c r="S20" i="5"/>
  <c r="T20" i="5"/>
  <c r="P21" i="5"/>
  <c r="Q21" i="5"/>
  <c r="R21" i="5"/>
  <c r="S21" i="5"/>
  <c r="T21" i="5"/>
  <c r="P22" i="5"/>
  <c r="Q22" i="5"/>
  <c r="R22" i="5"/>
  <c r="S22" i="5"/>
  <c r="T22" i="5"/>
  <c r="P23" i="5"/>
  <c r="Q23" i="5"/>
  <c r="R23" i="5"/>
  <c r="S23" i="5"/>
  <c r="T23" i="5"/>
  <c r="P24" i="5"/>
  <c r="Q24" i="5"/>
  <c r="R24" i="5"/>
  <c r="S24" i="5"/>
  <c r="T24" i="5"/>
  <c r="P25" i="5"/>
  <c r="Q25" i="5"/>
  <c r="R25" i="5"/>
  <c r="S25" i="5"/>
  <c r="T25" i="5"/>
  <c r="P26" i="5"/>
  <c r="Q26" i="5"/>
  <c r="R26" i="5"/>
  <c r="S26" i="5"/>
  <c r="T26" i="5"/>
  <c r="P27" i="5"/>
  <c r="Q27" i="5"/>
  <c r="R27" i="5"/>
  <c r="S27" i="5"/>
  <c r="T27" i="5"/>
  <c r="P28" i="5"/>
  <c r="Q28" i="5"/>
  <c r="R28" i="5"/>
  <c r="S28" i="5"/>
  <c r="T28" i="5"/>
  <c r="P29" i="5"/>
  <c r="Q29" i="5"/>
  <c r="R29" i="5"/>
  <c r="S29" i="5"/>
  <c r="T29" i="5"/>
  <c r="P30" i="5"/>
  <c r="Q30" i="5"/>
  <c r="R30" i="5"/>
  <c r="S30" i="5"/>
  <c r="T30" i="5"/>
  <c r="P31" i="5"/>
  <c r="Q31" i="5"/>
  <c r="R31" i="5"/>
  <c r="S31" i="5"/>
  <c r="T31" i="5"/>
  <c r="P32" i="5"/>
  <c r="Q32" i="5"/>
  <c r="R32" i="5"/>
  <c r="S32" i="5"/>
  <c r="T32" i="5"/>
  <c r="P33" i="5"/>
  <c r="Q33" i="5"/>
  <c r="R33" i="5"/>
  <c r="S33" i="5"/>
  <c r="T33" i="5"/>
  <c r="P34" i="5"/>
  <c r="Q34" i="5"/>
  <c r="R34" i="5"/>
  <c r="S34" i="5"/>
  <c r="T34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" i="5"/>
  <c r="E3" i="5"/>
  <c r="F62" i="5"/>
  <c r="G62" i="5"/>
  <c r="H62" i="5"/>
  <c r="I62" i="5"/>
  <c r="J62" i="5"/>
  <c r="F63" i="5"/>
  <c r="G63" i="5"/>
  <c r="H63" i="5"/>
  <c r="I63" i="5"/>
  <c r="J63" i="5"/>
  <c r="F64" i="5"/>
  <c r="G64" i="5"/>
  <c r="H64" i="5"/>
  <c r="I64" i="5"/>
  <c r="J64" i="5"/>
  <c r="F65" i="5"/>
  <c r="G65" i="5"/>
  <c r="H65" i="5"/>
  <c r="I65" i="5"/>
  <c r="J65" i="5"/>
  <c r="F66" i="5"/>
  <c r="G66" i="5"/>
  <c r="H66" i="5"/>
  <c r="I66" i="5"/>
  <c r="J66" i="5"/>
  <c r="F67" i="5"/>
  <c r="G67" i="5"/>
  <c r="H67" i="5"/>
  <c r="I67" i="5"/>
  <c r="J67" i="5"/>
  <c r="F68" i="5"/>
  <c r="G68" i="5"/>
  <c r="H68" i="5"/>
  <c r="I68" i="5"/>
  <c r="J68" i="5"/>
  <c r="F69" i="5"/>
  <c r="G69" i="5"/>
  <c r="H69" i="5"/>
  <c r="I69" i="5"/>
  <c r="J69" i="5"/>
  <c r="E63" i="5"/>
  <c r="E64" i="5"/>
  <c r="E65" i="5"/>
  <c r="E66" i="5"/>
  <c r="E67" i="5"/>
  <c r="E68" i="5"/>
  <c r="E69" i="5"/>
  <c r="E62" i="5"/>
  <c r="F53" i="5"/>
  <c r="G53" i="5"/>
  <c r="H53" i="5"/>
  <c r="I53" i="5"/>
  <c r="J53" i="5"/>
  <c r="F54" i="5"/>
  <c r="G54" i="5"/>
  <c r="H54" i="5"/>
  <c r="I54" i="5"/>
  <c r="J54" i="5"/>
  <c r="F55" i="5"/>
  <c r="G55" i="5"/>
  <c r="H55" i="5"/>
  <c r="I55" i="5"/>
  <c r="J55" i="5"/>
  <c r="F56" i="5"/>
  <c r="G56" i="5"/>
  <c r="H56" i="5"/>
  <c r="I56" i="5"/>
  <c r="J56" i="5"/>
  <c r="F57" i="5"/>
  <c r="G57" i="5"/>
  <c r="H57" i="5"/>
  <c r="I57" i="5"/>
  <c r="J57" i="5"/>
  <c r="F58" i="5"/>
  <c r="G58" i="5"/>
  <c r="H58" i="5"/>
  <c r="I58" i="5"/>
  <c r="J58" i="5"/>
  <c r="E54" i="5"/>
  <c r="E55" i="5"/>
  <c r="E56" i="5"/>
  <c r="E57" i="5"/>
  <c r="E58" i="5"/>
  <c r="E53" i="5"/>
  <c r="F36" i="5"/>
  <c r="G36" i="5"/>
  <c r="H36" i="5"/>
  <c r="I36" i="5"/>
  <c r="J36" i="5"/>
  <c r="F37" i="5"/>
  <c r="G37" i="5"/>
  <c r="H37" i="5"/>
  <c r="I37" i="5"/>
  <c r="J37" i="5"/>
  <c r="F38" i="5"/>
  <c r="G38" i="5"/>
  <c r="H38" i="5"/>
  <c r="I38" i="5"/>
  <c r="J38" i="5"/>
  <c r="F39" i="5"/>
  <c r="G39" i="5"/>
  <c r="H39" i="5"/>
  <c r="I39" i="5"/>
  <c r="J39" i="5"/>
  <c r="F40" i="5"/>
  <c r="G40" i="5"/>
  <c r="H40" i="5"/>
  <c r="I40" i="5"/>
  <c r="J40" i="5"/>
  <c r="F41" i="5"/>
  <c r="G41" i="5"/>
  <c r="H41" i="5"/>
  <c r="I41" i="5"/>
  <c r="J41" i="5"/>
  <c r="F42" i="5"/>
  <c r="G42" i="5"/>
  <c r="H42" i="5"/>
  <c r="I42" i="5"/>
  <c r="J42" i="5"/>
  <c r="F43" i="5"/>
  <c r="G43" i="5"/>
  <c r="H43" i="5"/>
  <c r="I43" i="5"/>
  <c r="J43" i="5"/>
  <c r="F44" i="5"/>
  <c r="G44" i="5"/>
  <c r="H44" i="5"/>
  <c r="I44" i="5"/>
  <c r="J44" i="5"/>
  <c r="F45" i="5"/>
  <c r="G45" i="5"/>
  <c r="H45" i="5"/>
  <c r="I45" i="5"/>
  <c r="J45" i="5"/>
  <c r="F46" i="5"/>
  <c r="G46" i="5"/>
  <c r="H46" i="5"/>
  <c r="I46" i="5"/>
  <c r="J46" i="5"/>
  <c r="F47" i="5"/>
  <c r="G47" i="5"/>
  <c r="H47" i="5"/>
  <c r="I47" i="5"/>
  <c r="J47" i="5"/>
  <c r="F48" i="5"/>
  <c r="G48" i="5"/>
  <c r="H48" i="5"/>
  <c r="I48" i="5"/>
  <c r="J48" i="5"/>
  <c r="F49" i="5"/>
  <c r="G49" i="5"/>
  <c r="H49" i="5"/>
  <c r="I49" i="5"/>
  <c r="J49" i="5"/>
  <c r="F50" i="5"/>
  <c r="G50" i="5"/>
  <c r="H50" i="5"/>
  <c r="I50" i="5"/>
  <c r="J50" i="5"/>
  <c r="F51" i="5"/>
  <c r="G51" i="5"/>
  <c r="H51" i="5"/>
  <c r="I51" i="5"/>
  <c r="J51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36" i="5"/>
  <c r="F3" i="5"/>
  <c r="G3" i="5"/>
  <c r="H3" i="5"/>
  <c r="I3" i="5"/>
  <c r="J3" i="5"/>
  <c r="F4" i="5"/>
  <c r="G4" i="5"/>
  <c r="H4" i="5"/>
  <c r="I4" i="5"/>
  <c r="J4" i="5"/>
  <c r="F5" i="5"/>
  <c r="G5" i="5"/>
  <c r="H5" i="5"/>
  <c r="I5" i="5"/>
  <c r="J5" i="5"/>
  <c r="F6" i="5"/>
  <c r="G6" i="5"/>
  <c r="H6" i="5"/>
  <c r="I6" i="5"/>
  <c r="J6" i="5"/>
  <c r="F7" i="5"/>
  <c r="G7" i="5"/>
  <c r="H7" i="5"/>
  <c r="I7" i="5"/>
  <c r="J7" i="5"/>
  <c r="F8" i="5"/>
  <c r="G8" i="5"/>
  <c r="H8" i="5"/>
  <c r="I8" i="5"/>
  <c r="J8" i="5"/>
  <c r="F9" i="5"/>
  <c r="G9" i="5"/>
  <c r="H9" i="5"/>
  <c r="I9" i="5"/>
  <c r="J9" i="5"/>
  <c r="F10" i="5"/>
  <c r="G10" i="5"/>
  <c r="H10" i="5"/>
  <c r="I10" i="5"/>
  <c r="J10" i="5"/>
  <c r="F11" i="5"/>
  <c r="G11" i="5"/>
  <c r="H11" i="5"/>
  <c r="I11" i="5"/>
  <c r="J11" i="5"/>
  <c r="F12" i="5"/>
  <c r="G12" i="5"/>
  <c r="H12" i="5"/>
  <c r="I12" i="5"/>
  <c r="J12" i="5"/>
  <c r="F13" i="5"/>
  <c r="G13" i="5"/>
  <c r="H13" i="5"/>
  <c r="I13" i="5"/>
  <c r="J13" i="5"/>
  <c r="F14" i="5"/>
  <c r="G14" i="5"/>
  <c r="H14" i="5"/>
  <c r="I14" i="5"/>
  <c r="J14" i="5"/>
  <c r="F15" i="5"/>
  <c r="G15" i="5"/>
  <c r="H15" i="5"/>
  <c r="I15" i="5"/>
  <c r="J15" i="5"/>
  <c r="F16" i="5"/>
  <c r="G16" i="5"/>
  <c r="H16" i="5"/>
  <c r="I16" i="5"/>
  <c r="J16" i="5"/>
  <c r="F17" i="5"/>
  <c r="G17" i="5"/>
  <c r="H17" i="5"/>
  <c r="I17" i="5"/>
  <c r="J17" i="5"/>
  <c r="F18" i="5"/>
  <c r="G18" i="5"/>
  <c r="H18" i="5"/>
  <c r="I18" i="5"/>
  <c r="J18" i="5"/>
  <c r="F19" i="5"/>
  <c r="G19" i="5"/>
  <c r="H19" i="5"/>
  <c r="I19" i="5"/>
  <c r="J19" i="5"/>
  <c r="F20" i="5"/>
  <c r="G20" i="5"/>
  <c r="H20" i="5"/>
  <c r="I20" i="5"/>
  <c r="J20" i="5"/>
  <c r="F21" i="5"/>
  <c r="G21" i="5"/>
  <c r="H21" i="5"/>
  <c r="I21" i="5"/>
  <c r="J21" i="5"/>
  <c r="F22" i="5"/>
  <c r="G22" i="5"/>
  <c r="H22" i="5"/>
  <c r="I22" i="5"/>
  <c r="J22" i="5"/>
  <c r="F23" i="5"/>
  <c r="G23" i="5"/>
  <c r="H23" i="5"/>
  <c r="I23" i="5"/>
  <c r="J23" i="5"/>
  <c r="F24" i="5"/>
  <c r="G24" i="5"/>
  <c r="H24" i="5"/>
  <c r="I24" i="5"/>
  <c r="J24" i="5"/>
  <c r="F25" i="5"/>
  <c r="G25" i="5"/>
  <c r="H25" i="5"/>
  <c r="I25" i="5"/>
  <c r="J25" i="5"/>
  <c r="F26" i="5"/>
  <c r="G26" i="5"/>
  <c r="H26" i="5"/>
  <c r="I26" i="5"/>
  <c r="J26" i="5"/>
  <c r="F27" i="5"/>
  <c r="G27" i="5"/>
  <c r="H27" i="5"/>
  <c r="I27" i="5"/>
  <c r="J27" i="5"/>
  <c r="F28" i="5"/>
  <c r="G28" i="5"/>
  <c r="H28" i="5"/>
  <c r="I28" i="5"/>
  <c r="J28" i="5"/>
  <c r="F29" i="5"/>
  <c r="G29" i="5"/>
  <c r="H29" i="5"/>
  <c r="I29" i="5"/>
  <c r="J29" i="5"/>
  <c r="F30" i="5"/>
  <c r="G30" i="5"/>
  <c r="H30" i="5"/>
  <c r="I30" i="5"/>
  <c r="J30" i="5"/>
  <c r="F31" i="5"/>
  <c r="G31" i="5"/>
  <c r="H31" i="5"/>
  <c r="I31" i="5"/>
  <c r="J31" i="5"/>
  <c r="F32" i="5"/>
  <c r="G32" i="5"/>
  <c r="H32" i="5"/>
  <c r="I32" i="5"/>
  <c r="J32" i="5"/>
  <c r="F33" i="5"/>
  <c r="G33" i="5"/>
  <c r="H33" i="5"/>
  <c r="I33" i="5"/>
  <c r="J33" i="5"/>
  <c r="F34" i="5"/>
  <c r="G34" i="5"/>
  <c r="H34" i="5"/>
  <c r="I34" i="5"/>
  <c r="J34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70" i="1" l="1"/>
  <c r="E70" i="5" s="1"/>
  <c r="E71" i="5" s="1"/>
  <c r="E71" i="1" l="1"/>
  <c r="S70" i="1"/>
  <c r="R70" i="1"/>
  <c r="Q70" i="1"/>
  <c r="O70" i="1"/>
  <c r="F70" i="1"/>
  <c r="G70" i="1"/>
  <c r="H70" i="1"/>
  <c r="I70" i="1"/>
  <c r="J70" i="1"/>
  <c r="T70" i="1"/>
  <c r="P70" i="1"/>
  <c r="G71" i="1" l="1"/>
  <c r="G70" i="5"/>
  <c r="G71" i="5" s="1"/>
  <c r="H71" i="1"/>
  <c r="H70" i="5"/>
  <c r="H71" i="5" s="1"/>
  <c r="T71" i="1"/>
  <c r="T70" i="5"/>
  <c r="T71" i="5" s="1"/>
  <c r="R71" i="1"/>
  <c r="R70" i="5"/>
  <c r="R71" i="5" s="1"/>
  <c r="J71" i="1"/>
  <c r="J70" i="5"/>
  <c r="J71" i="5" s="1"/>
  <c r="F71" i="1"/>
  <c r="F70" i="5"/>
  <c r="F71" i="5" s="1"/>
  <c r="S71" i="1"/>
  <c r="S70" i="5"/>
  <c r="S71" i="5" s="1"/>
  <c r="P71" i="1"/>
  <c r="P70" i="5"/>
  <c r="P71" i="5" s="1"/>
  <c r="Q71" i="1"/>
  <c r="Q70" i="5"/>
  <c r="Q71" i="5" s="1"/>
  <c r="I71" i="1"/>
  <c r="I70" i="5"/>
  <c r="I71" i="5" s="1"/>
  <c r="O71" i="1"/>
  <c r="O70" i="5"/>
  <c r="O71" i="5" s="1"/>
</calcChain>
</file>

<file path=xl/sharedStrings.xml><?xml version="1.0" encoding="utf-8"?>
<sst xmlns="http://schemas.openxmlformats.org/spreadsheetml/2006/main" count="1072" uniqueCount="92">
  <si>
    <t xml:space="preserve">TOTAL </t>
  </si>
  <si>
    <t>Total Household</t>
  </si>
  <si>
    <t>Residencial</t>
  </si>
  <si>
    <t>Electricity generation, trasmission and distribution</t>
  </si>
  <si>
    <t>Gas supply by pipeline to final consumer</t>
  </si>
  <si>
    <t>Manufacture of petroleum and coal products</t>
  </si>
  <si>
    <t>Public services</t>
  </si>
  <si>
    <t>Business services</t>
  </si>
  <si>
    <t>Other transports</t>
  </si>
  <si>
    <t>Passager transport by road (not include vehicule)</t>
  </si>
  <si>
    <t>Freight transport by road</t>
  </si>
  <si>
    <t>Water transport</t>
  </si>
  <si>
    <t xml:space="preserve">Transport 
</t>
  </si>
  <si>
    <t>Rail transport</t>
  </si>
  <si>
    <t>Air transport</t>
  </si>
  <si>
    <t>Others industries</t>
  </si>
  <si>
    <t>Construction of buildings</t>
  </si>
  <si>
    <t>Extraction of oil and gas</t>
  </si>
  <si>
    <t>Manufature of machine and equipment</t>
  </si>
  <si>
    <t>Manufacture of steel</t>
  </si>
  <si>
    <t>Manufacture of cement and concrete</t>
  </si>
  <si>
    <t>Manufacture of chemical</t>
  </si>
  <si>
    <t>Manufacture of articles of paper and paperboard</t>
  </si>
  <si>
    <t>Manufacture of food, beverages and snuff</t>
  </si>
  <si>
    <t>Forestry</t>
  </si>
  <si>
    <t>Agriculture, livestockand fishing</t>
  </si>
  <si>
    <t>N°</t>
  </si>
  <si>
    <t>Description</t>
  </si>
  <si>
    <t xml:space="preserve"> SCIAN code</t>
  </si>
  <si>
    <t>Industry</t>
  </si>
  <si>
    <t>1111-1114, 1119, 1121-1125, 1129, 1141, 1142  1151,1152, 1154</t>
  </si>
  <si>
    <t>1131-1133, 1153</t>
  </si>
  <si>
    <t>3111-3119, 3121, 3122</t>
  </si>
  <si>
    <t>322, 323</t>
  </si>
  <si>
    <t>325 (except 351)</t>
  </si>
  <si>
    <t>333, 334, 335, 336</t>
  </si>
  <si>
    <t>2361, 2362,  2371, 2372, 2373, 2379,  2381-2383, 2389</t>
  </si>
  <si>
    <r>
      <t>2121-2123,  2131, 313, 314, 315, 316, 321, 326, 331 (excepto 3311), 332, 327 (excepto 3273), 337, 339</t>
    </r>
    <r>
      <rPr>
        <sz val="11"/>
        <color theme="1"/>
        <rFont val="Calibri"/>
        <family val="2"/>
        <scheme val="minor"/>
      </rPr>
      <t>,3251b</t>
    </r>
  </si>
  <si>
    <t>Transport</t>
  </si>
  <si>
    <t>481, 4881</t>
  </si>
  <si>
    <t>482, 4882</t>
  </si>
  <si>
    <t>483, 4883</t>
  </si>
  <si>
    <t>484, 4885</t>
  </si>
  <si>
    <t>Passager transport by road</t>
  </si>
  <si>
    <t>485, 4884</t>
  </si>
  <si>
    <t>486, 487, 4889</t>
  </si>
  <si>
    <t>Services</t>
  </si>
  <si>
    <r>
      <t xml:space="preserve">4311, </t>
    </r>
    <r>
      <rPr>
        <sz val="11"/>
        <color rgb="FFFF0000"/>
        <rFont val="Calibri"/>
        <family val="2"/>
        <scheme val="minor"/>
      </rPr>
      <t>4611</t>
    </r>
    <r>
      <rPr>
        <sz val="11"/>
        <color theme="1"/>
        <rFont val="Calibri"/>
        <family val="2"/>
        <scheme val="minor"/>
      </rPr>
      <t xml:space="preserve">, 4911,4921, </t>
    </r>
    <r>
      <rPr>
        <sz val="11"/>
        <color rgb="FFFF0000"/>
        <rFont val="Calibri"/>
        <family val="2"/>
        <scheme val="minor"/>
      </rPr>
      <t>4922</t>
    </r>
    <r>
      <rPr>
        <sz val="11"/>
        <color theme="1"/>
        <rFont val="Calibri"/>
        <family val="2"/>
        <scheme val="minor"/>
      </rPr>
      <t>, 4931, 5111,5112, 5121, 5122, 5151, 5152, 5171, 5172, 5174, 5179, 5182, 5191, 5211, 5221-5225, 5231, 5232,  5239, 5241, 5242, 5311-5313, 5321-5324, 5331, 5411-5419, 5511, 5611-5617, 5619, 5621, 6111-6117, 6211-6216, 6219,  6221-6223, 6231-6233, 6239, 6241-6244, 7111-7115, 7121, 7131, 7132, 7139, 7211-7213, 7221-7224, 7225, 8111-8114, 8121-8124,  8129, 8131, 8132, 8141</t>
    </r>
  </si>
  <si>
    <t>9311-9318, 9321</t>
  </si>
  <si>
    <t>Energy</t>
  </si>
  <si>
    <t>Agriculture</t>
  </si>
  <si>
    <t>Oil</t>
  </si>
  <si>
    <t>Electricity</t>
  </si>
  <si>
    <t>Industries</t>
  </si>
  <si>
    <t>Gas</t>
  </si>
  <si>
    <t>Coal</t>
  </si>
  <si>
    <t>Biomass</t>
  </si>
  <si>
    <t>Fuel</t>
  </si>
  <si>
    <t>Baseline scenario</t>
  </si>
  <si>
    <t>Efficiency scenario</t>
  </si>
  <si>
    <t>Cars + 2-wheels</t>
  </si>
  <si>
    <t>Solar</t>
  </si>
  <si>
    <t>Household</t>
  </si>
  <si>
    <t>Total général</t>
  </si>
  <si>
    <t>Étiquettes de lignes</t>
  </si>
  <si>
    <t>Somme de 2014</t>
  </si>
  <si>
    <t>Somme de 2020</t>
  </si>
  <si>
    <t>Somme de 2025</t>
  </si>
  <si>
    <t>Somme de 2030</t>
  </si>
  <si>
    <t>Somme de 2040</t>
  </si>
  <si>
    <t>Somme de 2050</t>
  </si>
  <si>
    <t>Sector</t>
  </si>
  <si>
    <t>Branch</t>
  </si>
  <si>
    <t xml:space="preserve">Energy </t>
  </si>
  <si>
    <t>MTOE</t>
  </si>
  <si>
    <t>Petajoules</t>
  </si>
  <si>
    <t>Unit conversion PJ per Mtoe</t>
  </si>
  <si>
    <t>Baseline targets</t>
  </si>
  <si>
    <t>Final consumption</t>
  </si>
  <si>
    <t>Oil&amp;Coal</t>
  </si>
  <si>
    <t>Energy 2</t>
  </si>
  <si>
    <t xml:space="preserve">Final consumption by sector </t>
  </si>
  <si>
    <t xml:space="preserve">Oil&amp;Coal Final consumption </t>
  </si>
  <si>
    <t xml:space="preserve">Gas Final consumption </t>
  </si>
  <si>
    <t xml:space="preserve">Elec&amp;Solar Final consumption </t>
  </si>
  <si>
    <t xml:space="preserve">Biomass Final consumption </t>
  </si>
  <si>
    <t>verif</t>
  </si>
  <si>
    <t>Baseline - Oil&amp;Coal Final consumption trajectory</t>
  </si>
  <si>
    <t>Baseline - Final Consumption trajectory</t>
  </si>
  <si>
    <t>Baseline - Gas Final consumption trajectory</t>
  </si>
  <si>
    <t>Baseline - Elec&amp;solar Final consumption trajectory</t>
  </si>
  <si>
    <t>Biomass - Biomass Final consumption trajectory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</si>
</sst>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\ _€_-;\-* #,##0.00\ _€_-;_-* &quot;-&quot;??\ _€_-;_-@_-"/>
    <numFmt numFmtId="164" formatCode="_-* #,##0\ _€_-;\-* #,##0\ _€_-;_-* &quot;-&quot;??\ _€_-;_-@_-"/>
    <numFmt numFmtId="165" formatCode="#,##0.000"/>
    <numFmt numFmtId="166" formatCode="#,##0.0"/>
    <numFmt numFmtId="167" formatCode="0.0"/>
    <numFmt numFmtId="168" formatCode="0.0%"/>
    <numFmt numFmtId="170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55"/>
      <name val="Arial"/>
      <family val="2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3" fillId="0" borderId="0" xfId="1"/>
    <xf numFmtId="0" fontId="4" fillId="0" borderId="0" xfId="1" applyFont="1"/>
    <xf numFmtId="9" fontId="3" fillId="0" borderId="0" xfId="2"/>
    <xf numFmtId="0" fontId="5" fillId="0" borderId="0" xfId="1" applyFont="1"/>
    <xf numFmtId="164" fontId="4" fillId="0" borderId="0" xfId="3" applyNumberFormat="1" applyFont="1"/>
    <xf numFmtId="2" fontId="4" fillId="0" borderId="0" xfId="4" applyNumberFormat="1" applyFont="1"/>
    <xf numFmtId="0" fontId="6" fillId="0" borderId="0" xfId="0" applyFont="1" applyAlignment="1">
      <alignment horizontal="left" vertical="center" wrapText="1"/>
    </xf>
    <xf numFmtId="4" fontId="4" fillId="0" borderId="0" xfId="4" applyNumberFormat="1" applyFont="1"/>
    <xf numFmtId="0" fontId="3" fillId="0" borderId="0" xfId="1" applyAlignment="1">
      <alignment horizontal="center"/>
    </xf>
    <xf numFmtId="4" fontId="3" fillId="0" borderId="0" xfId="1" applyNumberFormat="1" applyAlignment="1">
      <alignment horizontal="center"/>
    </xf>
    <xf numFmtId="0" fontId="3" fillId="0" borderId="0" xfId="4"/>
    <xf numFmtId="0" fontId="4" fillId="0" borderId="0" xfId="4" applyFont="1"/>
    <xf numFmtId="0" fontId="7" fillId="0" borderId="0" xfId="4" applyFont="1"/>
    <xf numFmtId="3" fontId="4" fillId="0" borderId="0" xfId="1" applyNumberFormat="1" applyFont="1" applyAlignment="1">
      <alignment horizontal="center"/>
    </xf>
    <xf numFmtId="3" fontId="3" fillId="0" borderId="0" xfId="1" applyNumberFormat="1" applyAlignment="1">
      <alignment horizontal="center"/>
    </xf>
    <xf numFmtId="0" fontId="3" fillId="0" borderId="0" xfId="1" applyAlignment="1">
      <alignment wrapText="1"/>
    </xf>
    <xf numFmtId="4" fontId="3" fillId="0" borderId="0" xfId="1" applyNumberFormat="1" applyAlignment="1">
      <alignment wrapText="1"/>
    </xf>
    <xf numFmtId="0" fontId="3" fillId="0" borderId="0" xfId="1" applyAlignment="1">
      <alignment horizontal="center" wrapText="1"/>
    </xf>
    <xf numFmtId="4" fontId="3" fillId="0" borderId="0" xfId="1" applyNumberFormat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4" borderId="6" xfId="0" applyFont="1" applyFill="1" applyBorder="1"/>
    <xf numFmtId="0" fontId="1" fillId="0" borderId="7" xfId="0" applyFont="1" applyBorder="1" applyAlignment="1">
      <alignment horizontal="left"/>
    </xf>
    <xf numFmtId="0" fontId="10" fillId="4" borderId="9" xfId="0" applyFont="1" applyFill="1" applyBorder="1"/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5" borderId="9" xfId="0" applyFont="1" applyFill="1" applyBorder="1"/>
    <xf numFmtId="0" fontId="8" fillId="0" borderId="13" xfId="0" applyFont="1" applyBorder="1" applyAlignment="1">
      <alignment horizontal="center"/>
    </xf>
    <xf numFmtId="0" fontId="10" fillId="2" borderId="14" xfId="0" applyFont="1" applyFill="1" applyBorder="1" applyAlignment="1">
      <alignment vertical="center"/>
    </xf>
    <xf numFmtId="0" fontId="1" fillId="0" borderId="10" xfId="0" applyFont="1" applyBorder="1" applyAlignment="1">
      <alignment horizontal="left" wrapText="1"/>
    </xf>
    <xf numFmtId="0" fontId="8" fillId="0" borderId="15" xfId="0" applyFont="1" applyBorder="1" applyAlignment="1">
      <alignment horizontal="center"/>
    </xf>
    <xf numFmtId="0" fontId="10" fillId="2" borderId="17" xfId="0" applyFont="1" applyFill="1" applyBorder="1"/>
    <xf numFmtId="0" fontId="10" fillId="6" borderId="17" xfId="0" applyFont="1" applyFill="1" applyBorder="1"/>
    <xf numFmtId="0" fontId="10" fillId="6" borderId="18" xfId="0" applyFont="1" applyFill="1" applyBorder="1"/>
    <xf numFmtId="0" fontId="1" fillId="0" borderId="16" xfId="0" applyFont="1" applyBorder="1" applyAlignment="1">
      <alignment horizontal="left" vertical="center"/>
    </xf>
    <xf numFmtId="0" fontId="12" fillId="0" borderId="0" xfId="1" applyFont="1" applyAlignment="1">
      <alignment horizontal="center" wrapText="1"/>
    </xf>
    <xf numFmtId="3" fontId="3" fillId="7" borderId="0" xfId="1" applyNumberFormat="1" applyFill="1" applyAlignment="1">
      <alignment horizontal="center"/>
    </xf>
    <xf numFmtId="165" fontId="3" fillId="7" borderId="0" xfId="1" applyNumberFormat="1" applyFill="1" applyAlignment="1">
      <alignment horizontal="center"/>
    </xf>
    <xf numFmtId="0" fontId="5" fillId="7" borderId="0" xfId="1" applyFont="1" applyFill="1"/>
    <xf numFmtId="4" fontId="3" fillId="7" borderId="0" xfId="1" applyNumberFormat="1" applyFill="1" applyAlignment="1">
      <alignment horizontal="center"/>
    </xf>
    <xf numFmtId="4" fontId="5" fillId="7" borderId="0" xfId="1" applyNumberFormat="1" applyFont="1" applyFill="1"/>
    <xf numFmtId="4" fontId="3" fillId="7" borderId="0" xfId="1" applyNumberFormat="1" applyFill="1"/>
    <xf numFmtId="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3" fontId="12" fillId="0" borderId="0" xfId="1" applyNumberFormat="1" applyFont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  <xf numFmtId="164" fontId="4" fillId="3" borderId="0" xfId="3" applyNumberFormat="1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4" fontId="4" fillId="3" borderId="0" xfId="3" applyNumberFormat="1" applyFont="1" applyFill="1" applyBorder="1" applyAlignment="1">
      <alignment vertical="top"/>
    </xf>
    <xf numFmtId="164" fontId="4" fillId="3" borderId="0" xfId="3" applyNumberFormat="1" applyFont="1" applyFill="1" applyBorder="1" applyAlignment="1">
      <alignment horizontal="left" vertical="top"/>
    </xf>
    <xf numFmtId="164" fontId="4" fillId="0" borderId="0" xfId="3" applyNumberFormat="1" applyFont="1" applyBorder="1" applyAlignment="1">
      <alignment horizontal="left" vertical="top"/>
    </xf>
    <xf numFmtId="0" fontId="13" fillId="0" borderId="0" xfId="1" applyFont="1" applyBorder="1" applyAlignment="1">
      <alignment horizontal="center"/>
    </xf>
    <xf numFmtId="0" fontId="14" fillId="0" borderId="0" xfId="0" applyFont="1"/>
    <xf numFmtId="3" fontId="5" fillId="7" borderId="0" xfId="1" applyNumberFormat="1" applyFont="1" applyFill="1"/>
    <xf numFmtId="3" fontId="3" fillId="7" borderId="0" xfId="1" applyNumberFormat="1" applyFill="1"/>
    <xf numFmtId="3" fontId="0" fillId="0" borderId="0" xfId="0" applyNumberFormat="1" applyAlignment="1">
      <alignment horizontal="left"/>
    </xf>
    <xf numFmtId="3" fontId="0" fillId="0" borderId="0" xfId="0" applyNumberFormat="1"/>
    <xf numFmtId="3" fontId="14" fillId="0" borderId="0" xfId="0" applyNumberFormat="1" applyFont="1"/>
    <xf numFmtId="167" fontId="0" fillId="0" borderId="0" xfId="0" applyNumberFormat="1"/>
    <xf numFmtId="1" fontId="0" fillId="0" borderId="0" xfId="0" applyNumberFormat="1"/>
    <xf numFmtId="1" fontId="14" fillId="0" borderId="0" xfId="0" applyNumberFormat="1" applyFont="1"/>
    <xf numFmtId="166" fontId="14" fillId="0" borderId="0" xfId="0" applyNumberFormat="1" applyFont="1" applyBorder="1"/>
    <xf numFmtId="0" fontId="0" fillId="0" borderId="0" xfId="0" applyBorder="1"/>
    <xf numFmtId="0" fontId="15" fillId="0" borderId="0" xfId="0" applyFont="1"/>
    <xf numFmtId="0" fontId="0" fillId="9" borderId="0" xfId="0" applyFill="1"/>
    <xf numFmtId="0" fontId="0" fillId="9" borderId="0" xfId="0" applyFill="1" applyAlignment="1">
      <alignment horizontal="left"/>
    </xf>
    <xf numFmtId="0" fontId="14" fillId="9" borderId="0" xfId="0" applyFont="1" applyFill="1" applyAlignment="1">
      <alignment horizontal="left"/>
    </xf>
    <xf numFmtId="3" fontId="0" fillId="8" borderId="0" xfId="0" applyNumberFormat="1" applyFill="1"/>
    <xf numFmtId="1" fontId="16" fillId="8" borderId="0" xfId="0" applyNumberFormat="1" applyFont="1" applyFill="1"/>
    <xf numFmtId="3" fontId="14" fillId="8" borderId="0" xfId="0" applyNumberFormat="1" applyFont="1" applyFill="1"/>
    <xf numFmtId="1" fontId="14" fillId="8" borderId="0" xfId="0" applyNumberFormat="1" applyFont="1" applyFill="1"/>
    <xf numFmtId="3" fontId="0" fillId="0" borderId="0" xfId="0" applyNumberFormat="1" applyFont="1" applyBorder="1"/>
    <xf numFmtId="4" fontId="0" fillId="0" borderId="0" xfId="0" applyNumberFormat="1"/>
    <xf numFmtId="0" fontId="17" fillId="0" borderId="0" xfId="0" applyFont="1" applyFill="1" applyAlignment="1">
      <alignment horizontal="left"/>
    </xf>
    <xf numFmtId="3" fontId="17" fillId="0" borderId="0" xfId="0" applyNumberFormat="1" applyFont="1" applyFill="1"/>
    <xf numFmtId="0" fontId="0" fillId="0" borderId="0" xfId="0" applyFill="1" applyBorder="1"/>
    <xf numFmtId="0" fontId="14" fillId="0" borderId="0" xfId="0" applyFont="1" applyFill="1" applyAlignment="1">
      <alignment horizontal="left"/>
    </xf>
    <xf numFmtId="3" fontId="14" fillId="0" borderId="0" xfId="0" applyNumberFormat="1" applyFont="1" applyFill="1"/>
    <xf numFmtId="0" fontId="0" fillId="0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14" fillId="10" borderId="0" xfId="0" applyFont="1" applyFill="1" applyAlignment="1">
      <alignment horizontal="left"/>
    </xf>
    <xf numFmtId="0" fontId="13" fillId="0" borderId="12" xfId="1" applyFont="1" applyBorder="1" applyAlignment="1">
      <alignment horizontal="center"/>
    </xf>
    <xf numFmtId="0" fontId="13" fillId="0" borderId="19" xfId="1" applyFont="1" applyBorder="1" applyAlignment="1">
      <alignment horizontal="center"/>
    </xf>
    <xf numFmtId="0" fontId="13" fillId="0" borderId="20" xfId="1" applyFont="1" applyBorder="1" applyAlignment="1">
      <alignment horizontal="center"/>
    </xf>
    <xf numFmtId="0" fontId="9" fillId="0" borderId="5" xfId="0" applyFont="1" applyBorder="1" applyAlignment="1">
      <alignment horizontal="center" vertical="center" textRotation="45"/>
    </xf>
    <xf numFmtId="0" fontId="9" fillId="0" borderId="8" xfId="0" applyFont="1" applyBorder="1" applyAlignment="1">
      <alignment horizontal="center" vertical="center" textRotation="45"/>
    </xf>
    <xf numFmtId="0" fontId="9" fillId="0" borderId="11" xfId="0" applyFont="1" applyBorder="1" applyAlignment="1">
      <alignment horizontal="center" vertical="center" textRotation="45"/>
    </xf>
    <xf numFmtId="0" fontId="9" fillId="0" borderId="12" xfId="0" applyFont="1" applyBorder="1" applyAlignment="1">
      <alignment horizontal="center" vertical="center" textRotation="45"/>
    </xf>
    <xf numFmtId="0" fontId="9" fillId="0" borderId="13" xfId="0" applyFont="1" applyBorder="1" applyAlignment="1">
      <alignment horizontal="center" vertical="center" textRotation="45"/>
    </xf>
    <xf numFmtId="0" fontId="9" fillId="0" borderId="7" xfId="0" applyFont="1" applyBorder="1" applyAlignment="1">
      <alignment horizontal="center" vertical="center" textRotation="45"/>
    </xf>
    <xf numFmtId="0" fontId="9" fillId="0" borderId="16" xfId="0" applyFont="1" applyBorder="1" applyAlignment="1">
      <alignment horizontal="center" vertical="center" textRotation="45"/>
    </xf>
    <xf numFmtId="0" fontId="9" fillId="0" borderId="10" xfId="0" applyFont="1" applyBorder="1" applyAlignment="1">
      <alignment horizontal="center" vertical="center" textRotation="45"/>
    </xf>
    <xf numFmtId="168" fontId="0" fillId="0" borderId="0" xfId="5" applyNumberFormat="1" applyFont="1"/>
    <xf numFmtId="168" fontId="0" fillId="0" borderId="0" xfId="0" applyNumberFormat="1"/>
    <xf numFmtId="170" fontId="0" fillId="0" borderId="0" xfId="5" applyNumberFormat="1" applyFont="1"/>
  </cellXfs>
  <cellStyles count="6">
    <cellStyle name="Milliers 3" xfId="3"/>
    <cellStyle name="Normal" xfId="0" builtinId="0"/>
    <cellStyle name="Normal 2" xfId="1"/>
    <cellStyle name="Normal 2 2" xfId="4"/>
    <cellStyle name="Pourcentage" xfId="5" builtinId="5"/>
    <cellStyle name="Pourcentage 2" xfId="2"/>
  </cellStyles>
  <dxfs count="125"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166" formatCode="#,##0.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IENCES.PO" refreshedDate="43565.482382407405" createdVersion="6" refreshedVersion="6" minRefreshableVersion="3" recordCount="67">
  <cacheSource type="worksheet">
    <worksheetSource ref="B2:J69" sheet="Energy final consumption-PJ"/>
  </cacheSource>
  <cacheFields count="10">
    <cacheField name="Sector" numFmtId="164">
      <sharedItems count="6">
        <s v="Agriculture"/>
        <s v="Industries"/>
        <s v="Transport _x000a_"/>
        <s v="Services"/>
        <s v="Energy"/>
        <s v="Household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 count="48">
        <n v="123.35148719296878"/>
        <n v="36.132102445800335"/>
        <n v="9.1706916756914687"/>
        <n v="14.988744000000002"/>
        <n v="0"/>
        <n v="10.711929240259201"/>
        <n v="32.026576265428538"/>
        <n v="2.8048926385706161"/>
        <n v="30.979411231973955"/>
        <n v="10.338757940969902"/>
        <n v="10.718319509102315"/>
        <n v="183.06871461435361"/>
        <n v="27.307868638716002"/>
        <n v="113.12440653751315"/>
        <n v="5.2353020426468504"/>
        <n v="5.9891855367879963"/>
        <n v="16.50225518735688"/>
        <n v="3.8219967583688881"/>
        <n v="119.96239145789671"/>
        <n v="68.891560408298275"/>
        <n v="19.8581080561632"/>
        <n v="1.5372048627236363"/>
        <n v="2.5758567969963644"/>
        <n v="8.528435442108"/>
        <m/>
        <n v="32.740776050409075"/>
        <n v="36.173916921957982"/>
        <n v="65.229144415692659"/>
        <n v="239.74428769481926"/>
        <n v="71.42680799999998"/>
        <n v="402.20295866176104"/>
        <n v="6.1127279999999962"/>
        <n v="135.06510036600002"/>
        <n v="26.209367999999998"/>
        <n v="4.0193280000000007"/>
        <n v="29.307353481215998"/>
        <n v="934.97077515473325"/>
        <n v="110.11284000000006"/>
        <n v="67.826159999999987"/>
        <n v="13.104683999999999"/>
        <n v="100.36689640344576"/>
        <n v="296.06416826225035"/>
        <n v="34.97291015725267"/>
        <n v="195.41221164386508"/>
        <n v="179.28902555854191"/>
        <n v="4.3062946214399993"/>
        <n v="994.90842835372803"/>
        <n v="3.648818012726765E-2"/>
      </sharedItems>
    </cacheField>
    <cacheField name="2020" numFmtId="3">
      <sharedItems containsString="0" containsBlank="1" containsNumber="1" minValue="0" maxValue="1332.4850627797005" count="51">
        <n v="120.62627782854373"/>
        <n v="36.144628874413208"/>
        <n v="9.9106302588230477"/>
        <n v="18.053082312615555"/>
        <n v="0"/>
        <n v="12.016128567764325"/>
        <n v="33.179910652287226"/>
        <n v="38.835016254795462"/>
        <n v="12.471165803051496"/>
        <n v="5.1667506519177051"/>
        <n v="166.87305430873005"/>
        <n v="25.266282284545039"/>
        <n v="131.70850370784197"/>
        <n v="6.1257638547100575"/>
        <n v="6.9730899778679749"/>
        <n v="18.561974256792489"/>
        <n v="3.745472940446986"/>
        <n v="139.26757946614686"/>
        <n v="68.891545413911416"/>
        <n v="21.389299892271211"/>
        <n v="1.6267153302700093"/>
        <n v="3.6539037095414724"/>
        <n v="10.949366263199753"/>
        <m/>
        <n v="32.12502515466673"/>
        <n v="35.493599457493758"/>
        <n v="60.274876772777738"/>
        <n v="302.26517800574891"/>
        <n v="66.975304877908457"/>
        <n v="542.19048290271019"/>
        <n v="7.12751542903258"/>
        <n v="168.18960012660094"/>
        <n v="28.324436038836112"/>
        <n v="4.3436834819940353"/>
        <n v="34.206979558543999"/>
        <n v="954.44929376312609"/>
        <n v="0.36877536886988849"/>
        <n v="111.45425475220509"/>
        <n v="1.3154608773475005"/>
        <n v="8.8762126396229463E-2"/>
        <n v="68.095142074627162"/>
        <n v="16.193888531401843"/>
        <n v="116.44977613646154"/>
        <n v="0.7695411194463424"/>
        <n v="307.15637502313905"/>
        <n v="42.385228222470317"/>
        <n v="249.30499078983831"/>
        <n v="173.98036459068021"/>
        <n v="6.2226174072104836"/>
        <n v="1332.4850627797005"/>
        <n v="2.4705068136742803"/>
      </sharedItems>
    </cacheField>
    <cacheField name="2025" numFmtId="3">
      <sharedItems containsString="0" containsBlank="1" containsNumber="1" minValue="0" maxValue="2071.5677454419147" count="51">
        <n v="129.74190384811783"/>
        <n v="36.151266478196455"/>
        <n v="9.6133746217485943"/>
        <n v="20.58632425631777"/>
        <n v="0"/>
        <n v="13.272697009937481"/>
        <n v="38.892853112011096"/>
        <n v="44.18201355890146"/>
        <n v="15.507528677989269"/>
        <n v="5.5483793497365026"/>
        <n v="197.06497683101395"/>
        <n v="30.967334064122518"/>
        <n v="172.39150474944609"/>
        <n v="8.0179306493052014"/>
        <n v="9.126984516538613"/>
        <n v="23.023589644221104"/>
        <n v="3.5810609439970769"/>
        <n v="143.78323351503906"/>
        <n v="68.891545413911416"/>
        <n v="24.904010894677675"/>
        <n v="1.2828595875074067"/>
        <n v="5.4855906272068768"/>
        <n v="14.034384960628675"/>
        <m/>
        <n v="44.848815928064504"/>
        <n v="49.551584816808898"/>
        <n v="38.533064936930522"/>
        <n v="420.45432637831868"/>
        <n v="43.448386505223702"/>
        <n v="800.74372867761736"/>
        <n v="8.457663430509136"/>
        <n v="247.9496613782851"/>
        <n v="32.232854552020598"/>
        <n v="4.9430575670830308"/>
        <n v="45.262173790279313"/>
        <n v="1003.2626287510743"/>
        <n v="1.9874179738645701"/>
        <n v="113.26703458365152"/>
        <n v="6.7036211185654206"/>
        <n v="0.48841098949811856"/>
        <n v="66.981464787524956"/>
        <n v="21.369928298008439"/>
        <n v="143.37997026732501"/>
        <n v="2.211260752432227"/>
        <n v="322.17351695373446"/>
        <n v="51.675545231092109"/>
        <n v="368.28028023380989"/>
        <n v="169.68191817119492"/>
        <n v="11.158699128948687"/>
        <n v="2071.5677454419147"/>
        <n v="12.93290153276863"/>
      </sharedItems>
    </cacheField>
    <cacheField name="2030" numFmtId="3">
      <sharedItems containsString="0" containsBlank="1" containsNumber="1" minValue="0" maxValue="2341.9287045233832" count="51">
        <n v="131.9460293311146"/>
        <n v="36.155315343472189"/>
        <n v="9.3378844121998128"/>
        <n v="21.823266588550997"/>
        <n v="0"/>
        <n v="13.853023625988765"/>
        <n v="41.763350192784124"/>
        <n v="49.72572948668671"/>
        <n v="17.269027132374667"/>
        <n v="5.8131759687878235"/>
        <n v="215.74345765826246"/>
        <n v="34.538438852023937"/>
        <n v="196.65217172547716"/>
        <n v="9.1462945185249893"/>
        <n v="10.411425604125597"/>
        <n v="25.528132321661662"/>
        <n v="3.5345851763613725"/>
        <n v="143.25093259978928"/>
        <n v="68.891545413911416"/>
        <n v="27.898860403310724"/>
        <n v="0.91650788843101605"/>
        <n v="6.7272365533599441"/>
        <n v="15.849307985386206"/>
        <m/>
        <n v="53.074161835722784"/>
        <n v="58.639426200283999"/>
        <n v="33.544908265801453"/>
        <n v="474.255872406744"/>
        <n v="37.823934898517685"/>
        <n v="935.18376285312502"/>
        <n v="9.2172256274235256"/>
        <n v="299.33468177296049"/>
        <n v="34.382986318495099"/>
        <n v="5.2727902341462141"/>
        <n v="51.761930040981092"/>
        <n v="1039.5703400793673"/>
        <n v="2.9381874659514953"/>
        <n v="115.37251302246106"/>
        <n v="9.7710280418393811"/>
        <n v="0.72228134889840667"/>
        <n v="65.696987649244576"/>
        <n v="23.901975620577495"/>
        <n v="153.52471908648724"/>
        <n v="2.9820689675160739"/>
        <n v="326.20699912010929"/>
        <n v="56.294430315579064"/>
        <n v="421.41272677846763"/>
        <n v="166.67411562464224"/>
        <n v="14.779598331399576"/>
        <n v="2341.9287045233832"/>
        <n v="21.992824790063821"/>
      </sharedItems>
    </cacheField>
    <cacheField name="2040" numFmtId="3">
      <sharedItems containsString="0" containsBlank="1" containsNumber="1" minValue="0" maxValue="2503.1706433351305" count="51">
        <n v="129.05185402451053"/>
        <n v="36.159781053261106"/>
        <n v="8.971104437472821"/>
        <n v="23.02246123124247"/>
        <n v="0"/>
        <n v="14.389261022006353"/>
        <n v="44.598256640022555"/>
        <n v="49.250288636567767"/>
        <n v="19.143598222559771"/>
        <n v="6.0520073855144148"/>
        <n v="235.57534924254972"/>
        <n v="38.319602409852479"/>
        <n v="223.13348089160729"/>
        <n v="10.377940478721433"/>
        <n v="11.813434937985873"/>
        <n v="28.125563824651369"/>
        <n v="3.488295604436765"/>
        <n v="142.72076423990057"/>
        <n v="68.891545413911416"/>
        <n v="30.922679329421626"/>
        <n v="0.44625441894494222"/>
        <n v="8.1427360372169826"/>
        <n v="17.809276076655099"/>
        <m/>
        <n v="62.218198869452436"/>
        <n v="68.742291064579419"/>
        <n v="36.246294599542324"/>
        <n v="512.93854074704245"/>
        <n v="40.869913143965135"/>
        <n v="1086.5933752942974"/>
        <n v="9.9594928933713902"/>
        <n v="342.38034661076478"/>
        <n v="36.672559142295754"/>
        <n v="5.6239068333233098"/>
        <n v="58.907489301346445"/>
        <n v="1080.4152122737812"/>
        <n v="4.138091601279176"/>
        <n v="117.49841000569612"/>
        <n v="13.586191150444565"/>
        <n v="1.017056117278792"/>
        <n v="64.077169128285348"/>
        <n v="26.385031045017321"/>
        <n v="165.33805512140597"/>
        <n v="3.7620204562559669"/>
        <n v="326.52106745623439"/>
        <n v="60.676197303706502"/>
        <n v="477.11815833656925"/>
        <n v="163.90520471537957"/>
        <n v="19.437609167057211"/>
        <n v="2503.1706433351305"/>
        <n v="30.983762081746107"/>
      </sharedItems>
    </cacheField>
    <cacheField name="2050" numFmtId="3">
      <sharedItems containsString="0" containsBlank="1" containsNumber="1" minValue="0" maxValue="2565.1132250369656" count="51">
        <n v="143.80902935273241"/>
        <n v="36.170415060218481"/>
        <n v="8.0239622918099247"/>
        <n v="25.369827486592463"/>
        <n v="0"/>
        <n v="15.377950783104419"/>
        <n v="50.263625556392348"/>
        <n v="53.080662203733674"/>
        <n v="23.23909115655713"/>
        <n v="6.5812294646006917"/>
        <n v="280.49376914105051"/>
        <n v="47.013349828588439"/>
        <n v="283.22261314100274"/>
        <n v="13.172686634298042"/>
        <n v="14.994755157039387"/>
        <n v="33.548631417473509"/>
        <n v="3.3948620469833721"/>
        <n v="141.65064166468409"/>
        <n v="68.891545413911416"/>
        <n v="36.850949070504015"/>
        <n v="0.55591693859411317"/>
        <n v="10.143731238094738"/>
        <n v="22.185725933019789"/>
        <m/>
        <n v="84.908083152215269"/>
        <n v="93.81139717708551"/>
        <n v="41.840470520435225"/>
        <n v="592.6286275991381"/>
        <n v="47.177688504866133"/>
        <n v="1446.3815759186039"/>
        <n v="11.496619817487531"/>
        <n v="467.71433605423942"/>
        <n v="41.72337417883913"/>
        <n v="6.3984727175216554"/>
        <n v="75.849135424657277"/>
        <n v="1171.0602742739372"/>
        <n v="7.8630343689554074"/>
        <n v="120.02296057599075"/>
        <n v="25.025268913351944"/>
        <n v="1.917060738998118"/>
        <n v="60.277623624157478"/>
        <n v="31.26125647993058"/>
        <n v="187.59352105149665"/>
        <n v="5.3827550519422429"/>
        <n v="314.70678696322443"/>
        <n v="68.360166038638383"/>
        <n v="595.22159504433591"/>
        <n v="158.15512270069277"/>
        <n v="32.991783889755155"/>
        <n v="2565.1132250369656"/>
        <n v="48.296963714359379"/>
      </sharedItems>
    </cacheField>
    <cacheField name="Energy 2" numFmtId="0" databaseField="0">
      <fieldGroup base="2">
        <discretePr count="8">
          <x v="4"/>
          <x v="3"/>
          <x v="0"/>
          <x v="4"/>
          <x v="1"/>
          <x v="2"/>
          <x v="4"/>
          <x v="3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IENCES.PO" refreshedDate="43565.482537152777" createdVersion="6" refreshedVersion="6" minRefreshableVersion="3" recordCount="67">
  <cacheSource type="worksheet">
    <worksheetSource ref="L2:T69" sheet="Energy final consumption-PJ"/>
  </cacheSource>
  <cacheFields count="10">
    <cacheField name="Sector" numFmtId="164">
      <sharedItems count="6">
        <s v="Agriculture"/>
        <s v="Industries"/>
        <s v="Transport _x000a_"/>
        <s v="Services"/>
        <s v="Energy"/>
        <s v="Household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/>
    </cacheField>
    <cacheField name="2020" numFmtId="0">
      <sharedItems containsString="0" containsBlank="1" containsNumber="1" minValue="0" maxValue="1070.9287471512639"/>
    </cacheField>
    <cacheField name="2025" numFmtId="0">
      <sharedItems containsString="0" containsBlank="1" containsNumber="1" minValue="0" maxValue="1098.321780589692"/>
    </cacheField>
    <cacheField name="2030" numFmtId="0">
      <sharedItems containsString="0" containsBlank="1" containsNumber="1" minValue="0" maxValue="1071.2320347592272"/>
    </cacheField>
    <cacheField name="2040" numFmtId="0">
      <sharedItems containsString="0" containsBlank="1" containsNumber="1" minValue="0" maxValue="979.5902033410805"/>
    </cacheField>
    <cacheField name="2050" numFmtId="0">
      <sharedItems containsString="0" containsBlank="1" containsNumber="1" minValue="0" maxValue="741.63325393336686"/>
    </cacheField>
    <cacheField name="Energy 2" numFmtId="0" databaseField="0">
      <fieldGroup base="2">
        <discretePr count="8">
          <x v="3"/>
          <x v="4"/>
          <x v="0"/>
          <x v="3"/>
          <x v="1"/>
          <x v="2"/>
          <x v="3"/>
          <x v="4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x v="0"/>
    <x v="0"/>
    <x v="0"/>
    <x v="0"/>
    <x v="0"/>
    <x v="0"/>
    <x v="0"/>
    <x v="0"/>
    <x v="0"/>
  </r>
  <r>
    <x v="0"/>
    <x v="0"/>
    <x v="1"/>
    <x v="1"/>
    <x v="1"/>
    <x v="1"/>
    <x v="1"/>
    <x v="1"/>
    <x v="1"/>
  </r>
  <r>
    <x v="1"/>
    <x v="1"/>
    <x v="0"/>
    <x v="2"/>
    <x v="2"/>
    <x v="2"/>
    <x v="2"/>
    <x v="2"/>
    <x v="2"/>
  </r>
  <r>
    <x v="1"/>
    <x v="1"/>
    <x v="2"/>
    <x v="3"/>
    <x v="3"/>
    <x v="3"/>
    <x v="3"/>
    <x v="3"/>
    <x v="3"/>
  </r>
  <r>
    <x v="1"/>
    <x v="1"/>
    <x v="3"/>
    <x v="4"/>
    <x v="4"/>
    <x v="4"/>
    <x v="4"/>
    <x v="4"/>
    <x v="4"/>
  </r>
  <r>
    <x v="1"/>
    <x v="1"/>
    <x v="1"/>
    <x v="5"/>
    <x v="5"/>
    <x v="5"/>
    <x v="5"/>
    <x v="5"/>
    <x v="5"/>
  </r>
  <r>
    <x v="1"/>
    <x v="1"/>
    <x v="4"/>
    <x v="6"/>
    <x v="6"/>
    <x v="6"/>
    <x v="6"/>
    <x v="6"/>
    <x v="6"/>
  </r>
  <r>
    <x v="1"/>
    <x v="2"/>
    <x v="0"/>
    <x v="7"/>
    <x v="4"/>
    <x v="4"/>
    <x v="4"/>
    <x v="4"/>
    <x v="4"/>
  </r>
  <r>
    <x v="1"/>
    <x v="2"/>
    <x v="2"/>
    <x v="8"/>
    <x v="7"/>
    <x v="7"/>
    <x v="7"/>
    <x v="7"/>
    <x v="7"/>
  </r>
  <r>
    <x v="1"/>
    <x v="2"/>
    <x v="3"/>
    <x v="4"/>
    <x v="4"/>
    <x v="4"/>
    <x v="4"/>
    <x v="4"/>
    <x v="4"/>
  </r>
  <r>
    <x v="1"/>
    <x v="2"/>
    <x v="1"/>
    <x v="9"/>
    <x v="8"/>
    <x v="8"/>
    <x v="8"/>
    <x v="8"/>
    <x v="8"/>
  </r>
  <r>
    <x v="1"/>
    <x v="2"/>
    <x v="4"/>
    <x v="4"/>
    <x v="4"/>
    <x v="4"/>
    <x v="4"/>
    <x v="4"/>
    <x v="4"/>
  </r>
  <r>
    <x v="1"/>
    <x v="3"/>
    <x v="0"/>
    <x v="10"/>
    <x v="9"/>
    <x v="9"/>
    <x v="9"/>
    <x v="9"/>
    <x v="9"/>
  </r>
  <r>
    <x v="1"/>
    <x v="3"/>
    <x v="2"/>
    <x v="11"/>
    <x v="10"/>
    <x v="10"/>
    <x v="10"/>
    <x v="10"/>
    <x v="10"/>
  </r>
  <r>
    <x v="1"/>
    <x v="3"/>
    <x v="3"/>
    <x v="4"/>
    <x v="4"/>
    <x v="4"/>
    <x v="4"/>
    <x v="4"/>
    <x v="4"/>
  </r>
  <r>
    <x v="1"/>
    <x v="3"/>
    <x v="1"/>
    <x v="12"/>
    <x v="11"/>
    <x v="11"/>
    <x v="11"/>
    <x v="11"/>
    <x v="11"/>
  </r>
  <r>
    <x v="1"/>
    <x v="3"/>
    <x v="4"/>
    <x v="4"/>
    <x v="4"/>
    <x v="4"/>
    <x v="4"/>
    <x v="4"/>
    <x v="4"/>
  </r>
  <r>
    <x v="1"/>
    <x v="4"/>
    <x v="0"/>
    <x v="13"/>
    <x v="12"/>
    <x v="12"/>
    <x v="12"/>
    <x v="12"/>
    <x v="12"/>
  </r>
  <r>
    <x v="1"/>
    <x v="4"/>
    <x v="2"/>
    <x v="14"/>
    <x v="13"/>
    <x v="13"/>
    <x v="13"/>
    <x v="13"/>
    <x v="13"/>
  </r>
  <r>
    <x v="1"/>
    <x v="4"/>
    <x v="3"/>
    <x v="15"/>
    <x v="14"/>
    <x v="14"/>
    <x v="14"/>
    <x v="14"/>
    <x v="14"/>
  </r>
  <r>
    <x v="1"/>
    <x v="4"/>
    <x v="1"/>
    <x v="16"/>
    <x v="15"/>
    <x v="15"/>
    <x v="15"/>
    <x v="15"/>
    <x v="15"/>
  </r>
  <r>
    <x v="1"/>
    <x v="4"/>
    <x v="4"/>
    <x v="4"/>
    <x v="4"/>
    <x v="4"/>
    <x v="4"/>
    <x v="4"/>
    <x v="4"/>
  </r>
  <r>
    <x v="1"/>
    <x v="5"/>
    <x v="0"/>
    <x v="17"/>
    <x v="16"/>
    <x v="16"/>
    <x v="16"/>
    <x v="16"/>
    <x v="16"/>
  </r>
  <r>
    <x v="1"/>
    <x v="5"/>
    <x v="2"/>
    <x v="18"/>
    <x v="17"/>
    <x v="17"/>
    <x v="17"/>
    <x v="17"/>
    <x v="17"/>
  </r>
  <r>
    <x v="1"/>
    <x v="5"/>
    <x v="3"/>
    <x v="19"/>
    <x v="18"/>
    <x v="18"/>
    <x v="18"/>
    <x v="18"/>
    <x v="18"/>
  </r>
  <r>
    <x v="1"/>
    <x v="5"/>
    <x v="1"/>
    <x v="20"/>
    <x v="19"/>
    <x v="19"/>
    <x v="19"/>
    <x v="19"/>
    <x v="19"/>
  </r>
  <r>
    <x v="1"/>
    <x v="5"/>
    <x v="4"/>
    <x v="4"/>
    <x v="4"/>
    <x v="4"/>
    <x v="4"/>
    <x v="4"/>
    <x v="4"/>
  </r>
  <r>
    <x v="1"/>
    <x v="6"/>
    <x v="0"/>
    <x v="21"/>
    <x v="20"/>
    <x v="20"/>
    <x v="20"/>
    <x v="20"/>
    <x v="20"/>
  </r>
  <r>
    <x v="1"/>
    <x v="6"/>
    <x v="2"/>
    <x v="22"/>
    <x v="21"/>
    <x v="21"/>
    <x v="21"/>
    <x v="21"/>
    <x v="21"/>
  </r>
  <r>
    <x v="1"/>
    <x v="6"/>
    <x v="3"/>
    <x v="4"/>
    <x v="4"/>
    <x v="4"/>
    <x v="4"/>
    <x v="4"/>
    <x v="4"/>
  </r>
  <r>
    <x v="1"/>
    <x v="6"/>
    <x v="1"/>
    <x v="23"/>
    <x v="22"/>
    <x v="22"/>
    <x v="22"/>
    <x v="22"/>
    <x v="22"/>
  </r>
  <r>
    <x v="1"/>
    <x v="6"/>
    <x v="4"/>
    <x v="4"/>
    <x v="4"/>
    <x v="4"/>
    <x v="4"/>
    <x v="4"/>
    <x v="4"/>
  </r>
  <r>
    <x v="1"/>
    <x v="7"/>
    <x v="5"/>
    <x v="24"/>
    <x v="23"/>
    <x v="23"/>
    <x v="23"/>
    <x v="23"/>
    <x v="23"/>
  </r>
  <r>
    <x v="1"/>
    <x v="8"/>
    <x v="6"/>
    <x v="25"/>
    <x v="24"/>
    <x v="24"/>
    <x v="24"/>
    <x v="24"/>
    <x v="24"/>
  </r>
  <r>
    <x v="1"/>
    <x v="8"/>
    <x v="1"/>
    <x v="26"/>
    <x v="25"/>
    <x v="25"/>
    <x v="25"/>
    <x v="25"/>
    <x v="25"/>
  </r>
  <r>
    <x v="1"/>
    <x v="9"/>
    <x v="0"/>
    <x v="27"/>
    <x v="26"/>
    <x v="26"/>
    <x v="26"/>
    <x v="26"/>
    <x v="26"/>
  </r>
  <r>
    <x v="1"/>
    <x v="9"/>
    <x v="2"/>
    <x v="28"/>
    <x v="27"/>
    <x v="27"/>
    <x v="27"/>
    <x v="27"/>
    <x v="27"/>
  </r>
  <r>
    <x v="1"/>
    <x v="9"/>
    <x v="3"/>
    <x v="29"/>
    <x v="28"/>
    <x v="28"/>
    <x v="28"/>
    <x v="28"/>
    <x v="28"/>
  </r>
  <r>
    <x v="1"/>
    <x v="9"/>
    <x v="1"/>
    <x v="30"/>
    <x v="29"/>
    <x v="29"/>
    <x v="29"/>
    <x v="29"/>
    <x v="29"/>
  </r>
  <r>
    <x v="1"/>
    <x v="9"/>
    <x v="4"/>
    <x v="31"/>
    <x v="30"/>
    <x v="30"/>
    <x v="30"/>
    <x v="30"/>
    <x v="30"/>
  </r>
  <r>
    <x v="2"/>
    <x v="10"/>
    <x v="0"/>
    <x v="32"/>
    <x v="31"/>
    <x v="31"/>
    <x v="31"/>
    <x v="31"/>
    <x v="31"/>
  </r>
  <r>
    <x v="2"/>
    <x v="11"/>
    <x v="0"/>
    <x v="33"/>
    <x v="32"/>
    <x v="32"/>
    <x v="32"/>
    <x v="32"/>
    <x v="32"/>
  </r>
  <r>
    <x v="2"/>
    <x v="11"/>
    <x v="1"/>
    <x v="34"/>
    <x v="33"/>
    <x v="33"/>
    <x v="33"/>
    <x v="33"/>
    <x v="33"/>
  </r>
  <r>
    <x v="2"/>
    <x v="12"/>
    <x v="0"/>
    <x v="35"/>
    <x v="34"/>
    <x v="34"/>
    <x v="34"/>
    <x v="34"/>
    <x v="34"/>
  </r>
  <r>
    <x v="2"/>
    <x v="13"/>
    <x v="0"/>
    <x v="36"/>
    <x v="35"/>
    <x v="35"/>
    <x v="35"/>
    <x v="35"/>
    <x v="35"/>
  </r>
  <r>
    <x v="2"/>
    <x v="13"/>
    <x v="1"/>
    <x v="4"/>
    <x v="36"/>
    <x v="36"/>
    <x v="36"/>
    <x v="36"/>
    <x v="36"/>
  </r>
  <r>
    <x v="2"/>
    <x v="14"/>
    <x v="0"/>
    <x v="37"/>
    <x v="37"/>
    <x v="37"/>
    <x v="37"/>
    <x v="37"/>
    <x v="37"/>
  </r>
  <r>
    <x v="2"/>
    <x v="14"/>
    <x v="2"/>
    <x v="4"/>
    <x v="38"/>
    <x v="38"/>
    <x v="38"/>
    <x v="38"/>
    <x v="38"/>
  </r>
  <r>
    <x v="2"/>
    <x v="14"/>
    <x v="1"/>
    <x v="4"/>
    <x v="39"/>
    <x v="39"/>
    <x v="39"/>
    <x v="39"/>
    <x v="39"/>
  </r>
  <r>
    <x v="2"/>
    <x v="15"/>
    <x v="5"/>
    <x v="24"/>
    <x v="23"/>
    <x v="23"/>
    <x v="23"/>
    <x v="23"/>
    <x v="23"/>
  </r>
  <r>
    <x v="3"/>
    <x v="16"/>
    <x v="0"/>
    <x v="38"/>
    <x v="40"/>
    <x v="40"/>
    <x v="40"/>
    <x v="40"/>
    <x v="40"/>
  </r>
  <r>
    <x v="3"/>
    <x v="16"/>
    <x v="2"/>
    <x v="39"/>
    <x v="41"/>
    <x v="41"/>
    <x v="41"/>
    <x v="41"/>
    <x v="41"/>
  </r>
  <r>
    <x v="3"/>
    <x v="16"/>
    <x v="3"/>
    <x v="4"/>
    <x v="4"/>
    <x v="4"/>
    <x v="4"/>
    <x v="4"/>
    <x v="4"/>
  </r>
  <r>
    <x v="3"/>
    <x v="16"/>
    <x v="1"/>
    <x v="40"/>
    <x v="42"/>
    <x v="42"/>
    <x v="42"/>
    <x v="42"/>
    <x v="42"/>
  </r>
  <r>
    <x v="3"/>
    <x v="16"/>
    <x v="4"/>
    <x v="4"/>
    <x v="4"/>
    <x v="4"/>
    <x v="4"/>
    <x v="4"/>
    <x v="4"/>
  </r>
  <r>
    <x v="3"/>
    <x v="16"/>
    <x v="7"/>
    <x v="4"/>
    <x v="43"/>
    <x v="43"/>
    <x v="43"/>
    <x v="43"/>
    <x v="43"/>
  </r>
  <r>
    <x v="4"/>
    <x v="17"/>
    <x v="5"/>
    <x v="24"/>
    <x v="23"/>
    <x v="23"/>
    <x v="23"/>
    <x v="23"/>
    <x v="23"/>
  </r>
  <r>
    <x v="4"/>
    <x v="18"/>
    <x v="5"/>
    <x v="24"/>
    <x v="23"/>
    <x v="23"/>
    <x v="23"/>
    <x v="23"/>
    <x v="23"/>
  </r>
  <r>
    <x v="4"/>
    <x v="19"/>
    <x v="5"/>
    <x v="24"/>
    <x v="23"/>
    <x v="23"/>
    <x v="23"/>
    <x v="23"/>
    <x v="23"/>
  </r>
  <r>
    <x v="5"/>
    <x v="20"/>
    <x v="0"/>
    <x v="41"/>
    <x v="44"/>
    <x v="44"/>
    <x v="44"/>
    <x v="44"/>
    <x v="44"/>
  </r>
  <r>
    <x v="5"/>
    <x v="20"/>
    <x v="2"/>
    <x v="42"/>
    <x v="45"/>
    <x v="45"/>
    <x v="45"/>
    <x v="45"/>
    <x v="45"/>
  </r>
  <r>
    <x v="5"/>
    <x v="20"/>
    <x v="3"/>
    <x v="4"/>
    <x v="4"/>
    <x v="4"/>
    <x v="4"/>
    <x v="4"/>
    <x v="4"/>
  </r>
  <r>
    <x v="5"/>
    <x v="20"/>
    <x v="1"/>
    <x v="43"/>
    <x v="46"/>
    <x v="46"/>
    <x v="46"/>
    <x v="46"/>
    <x v="46"/>
  </r>
  <r>
    <x v="5"/>
    <x v="20"/>
    <x v="4"/>
    <x v="44"/>
    <x v="47"/>
    <x v="47"/>
    <x v="47"/>
    <x v="47"/>
    <x v="47"/>
  </r>
  <r>
    <x v="5"/>
    <x v="20"/>
    <x v="7"/>
    <x v="45"/>
    <x v="48"/>
    <x v="48"/>
    <x v="48"/>
    <x v="48"/>
    <x v="48"/>
  </r>
  <r>
    <x v="5"/>
    <x v="21"/>
    <x v="0"/>
    <x v="46"/>
    <x v="49"/>
    <x v="49"/>
    <x v="49"/>
    <x v="49"/>
    <x v="49"/>
  </r>
  <r>
    <x v="5"/>
    <x v="21"/>
    <x v="1"/>
    <x v="47"/>
    <x v="50"/>
    <x v="50"/>
    <x v="50"/>
    <x v="50"/>
    <x v="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7">
  <r>
    <x v="0"/>
    <x v="0"/>
    <x v="0"/>
    <n v="123.35148719296878"/>
    <n v="113.25619709423326"/>
    <n v="104.63028906385915"/>
    <n v="101.49185280860188"/>
    <n v="99.684691310950853"/>
    <n v="101.59984785988996"/>
  </r>
  <r>
    <x v="0"/>
    <x v="0"/>
    <x v="1"/>
    <n v="36.132102445800335"/>
    <n v="36.144628874413208"/>
    <n v="36.151266478196455"/>
    <n v="36.155315343472189"/>
    <n v="36.159781053261106"/>
    <n v="36.170415060218481"/>
  </r>
  <r>
    <x v="1"/>
    <x v="1"/>
    <x v="0"/>
    <n v="9.1706916756914687"/>
    <n v="9.8636057780084627"/>
    <n v="8.45113214870109"/>
    <n v="7.7243705268317298"/>
    <n v="6.9879523452520695"/>
    <n v="5.5537999907488826"/>
  </r>
  <r>
    <x v="1"/>
    <x v="1"/>
    <x v="2"/>
    <n v="14.988744000000002"/>
    <n v="18.053082312615555"/>
    <n v="17.993049284330734"/>
    <n v="17.833609113612091"/>
    <n v="17.58810353320532"/>
    <n v="16.939668844562711"/>
  </r>
  <r>
    <x v="1"/>
    <x v="1"/>
    <x v="3"/>
    <n v="0"/>
    <n v="0"/>
    <n v="0"/>
    <n v="0"/>
    <n v="0"/>
    <n v="0"/>
  </r>
  <r>
    <x v="1"/>
    <x v="1"/>
    <x v="1"/>
    <n v="10.711929240259201"/>
    <n v="11.89159069268351"/>
    <n v="11.729863802897627"/>
    <n v="11.568365652624934"/>
    <n v="11.348781736235349"/>
    <n v="10.787413047634944"/>
  </r>
  <r>
    <x v="1"/>
    <x v="1"/>
    <x v="4"/>
    <n v="32.026576265428538"/>
    <n v="32.044709763844637"/>
    <n v="35.170628285164526"/>
    <n v="36.388051894010658"/>
    <n v="37.316496962479306"/>
    <n v="38.296095662013215"/>
  </r>
  <r>
    <x v="1"/>
    <x v="2"/>
    <x v="0"/>
    <n v="2.8048926385706161"/>
    <n v="0"/>
    <n v="0"/>
    <n v="0"/>
    <n v="0"/>
    <n v="0"/>
  </r>
  <r>
    <x v="1"/>
    <x v="2"/>
    <x v="2"/>
    <n v="30.979411231973955"/>
    <n v="35.806936580108925"/>
    <n v="33.921190501387514"/>
    <n v="38.177434817217105"/>
    <n v="42.78261645744201"/>
    <n v="53.080662203733674"/>
  </r>
  <r>
    <x v="1"/>
    <x v="2"/>
    <x v="3"/>
    <n v="0"/>
    <n v="0"/>
    <n v="0"/>
    <n v="0"/>
    <n v="0"/>
    <n v="0"/>
  </r>
  <r>
    <x v="1"/>
    <x v="2"/>
    <x v="1"/>
    <n v="10.338757940969902"/>
    <n v="12.316156962561591"/>
    <n v="14.981626535942393"/>
    <n v="16.492836777372183"/>
    <n v="18.069232872190536"/>
    <n v="21.391163426035725"/>
  </r>
  <r>
    <x v="1"/>
    <x v="2"/>
    <x v="4"/>
    <n v="0"/>
    <n v="0"/>
    <n v="0"/>
    <n v="0"/>
    <n v="0"/>
    <n v="0"/>
  </r>
  <r>
    <x v="1"/>
    <x v="3"/>
    <x v="0"/>
    <n v="10.718319509102315"/>
    <n v="5.1602925994025535"/>
    <n v="4.0038932145656991"/>
    <n v="3.5828990581140308"/>
    <n v="3.2017464578775514"/>
    <n v="2.6131554227204061"/>
  </r>
  <r>
    <x v="1"/>
    <x v="3"/>
    <x v="2"/>
    <n v="183.06871461435361"/>
    <n v="165.67357868824928"/>
    <n v="165.35082030334868"/>
    <n v="165.25192539252595"/>
    <n v="165.6596549925469"/>
    <n v="167.23459575902075"/>
  </r>
  <r>
    <x v="1"/>
    <x v="3"/>
    <x v="3"/>
    <n v="0"/>
    <n v="0"/>
    <n v="0"/>
    <n v="0"/>
    <n v="0"/>
    <n v="0"/>
  </r>
  <r>
    <x v="1"/>
    <x v="3"/>
    <x v="1"/>
    <n v="27.307868638716002"/>
    <n v="25.205366906500295"/>
    <n v="27.396263308157142"/>
    <n v="28.568806820894331"/>
    <n v="29.614364672277041"/>
    <n v="31.599973615896801"/>
  </r>
  <r>
    <x v="1"/>
    <x v="3"/>
    <x v="4"/>
    <n v="0"/>
    <n v="0"/>
    <n v="0"/>
    <n v="0"/>
    <n v="0"/>
    <n v="0"/>
  </r>
  <r>
    <x v="1"/>
    <x v="4"/>
    <x v="0"/>
    <n v="113.12440653751315"/>
    <n v="113.53149303307491"/>
    <n v="116.39479362769474"/>
    <n v="128.37470933072566"/>
    <n v="140.61838228823535"/>
    <n v="165.59283393421248"/>
  </r>
  <r>
    <x v="1"/>
    <x v="4"/>
    <x v="2"/>
    <n v="5.2353020426468504"/>
    <n v="5.7634018710555006"/>
    <n v="6.9405073792011862"/>
    <n v="7.6548580021770789"/>
    <n v="8.3849362115335389"/>
    <n v="9.8741382672100588"/>
  </r>
  <r>
    <x v="1"/>
    <x v="4"/>
    <x v="3"/>
    <n v="5.9891855367879963"/>
    <n v="6.0107380613586487"/>
    <n v="6.1623307992448533"/>
    <n v="6.7965877209528962"/>
    <n v="7.4448088364374874"/>
    <n v="8.767040078708769"/>
  </r>
  <r>
    <x v="1"/>
    <x v="4"/>
    <x v="1"/>
    <n v="16.50225518735688"/>
    <n v="17.745239702580168"/>
    <n v="20.146907084186441"/>
    <n v="22.884892462743018"/>
    <n v="25.852157738871828"/>
    <n v="32.528172794669516"/>
  </r>
  <r>
    <x v="1"/>
    <x v="4"/>
    <x v="4"/>
    <n v="0"/>
    <n v="12.66681729902308"/>
    <n v="40.04138872616069"/>
    <n v="44.162642320252374"/>
    <n v="48.374631989616574"/>
    <n v="56.966182310827271"/>
  </r>
  <r>
    <x v="1"/>
    <x v="5"/>
    <x v="0"/>
    <n v="3.8219967583688881"/>
    <n v="3.6382892795335628"/>
    <n v="3.2917108182627719"/>
    <n v="3.195593543757842"/>
    <n v="3.0988725998918927"/>
    <n v="2.902035537079465"/>
  </r>
  <r>
    <x v="1"/>
    <x v="5"/>
    <x v="2"/>
    <n v="119.96239145789671"/>
    <n v="138.03997282925926"/>
    <n v="140.46921968393269"/>
    <n v="139.36835969187561"/>
    <n v="138.26058569345076"/>
    <n v="136.00615173742847"/>
  </r>
  <r>
    <x v="1"/>
    <x v="5"/>
    <x v="3"/>
    <n v="68.891560408298275"/>
    <n v="68.891545413911416"/>
    <n v="68.891545413911416"/>
    <n v="68.891545413911416"/>
    <n v="68.891545413911416"/>
    <n v="68.891545413911416"/>
  </r>
  <r>
    <x v="1"/>
    <x v="5"/>
    <x v="1"/>
    <n v="19.8581080561632"/>
    <n v="20.777040300439122"/>
    <n v="22.892721767924321"/>
    <n v="25.22238943095827"/>
    <n v="27.470369708768896"/>
    <n v="31.503174437534437"/>
  </r>
  <r>
    <x v="1"/>
    <x v="5"/>
    <x v="4"/>
    <n v="0"/>
    <n v="0"/>
    <n v="0"/>
    <n v="0"/>
    <n v="0"/>
    <n v="0"/>
  </r>
  <r>
    <x v="1"/>
    <x v="6"/>
    <x v="0"/>
    <n v="1.5372048627236363"/>
    <n v="1.6084542661862746"/>
    <n v="1.2447862609202123"/>
    <n v="0.88104123551347335"/>
    <n v="0.42497966243953378"/>
    <n v="0.51951407465022315"/>
  </r>
  <r>
    <x v="1"/>
    <x v="6"/>
    <x v="2"/>
    <n v="2.5758567969963644"/>
    <n v="3.6128859797923725"/>
    <n v="5.3227866184851553"/>
    <n v="6.4669086642670583"/>
    <n v="7.7545388135588382"/>
    <n v="9.4794937549239719"/>
  </r>
  <r>
    <x v="1"/>
    <x v="6"/>
    <x v="3"/>
    <n v="0"/>
    <n v="0"/>
    <n v="0"/>
    <n v="0"/>
    <n v="0"/>
    <n v="0"/>
  </r>
  <r>
    <x v="1"/>
    <x v="6"/>
    <x v="1"/>
    <n v="8.528435442108"/>
    <n v="10.826451654055823"/>
    <n v="13.617865703759234"/>
    <n v="15.23597785217455"/>
    <n v="16.960235717650438"/>
    <n v="20.732947817140467"/>
  </r>
  <r>
    <x v="1"/>
    <x v="6"/>
    <x v="4"/>
    <n v="0"/>
    <n v="0"/>
    <n v="0"/>
    <n v="0"/>
    <n v="0"/>
    <n v="0"/>
  </r>
  <r>
    <x v="1"/>
    <x v="7"/>
    <x v="5"/>
    <m/>
    <m/>
    <m/>
    <m/>
    <m/>
    <m/>
  </r>
  <r>
    <x v="1"/>
    <x v="8"/>
    <x v="6"/>
    <n v="32.740776050409075"/>
    <n v="31.44547616329373"/>
    <n v="42.239362008432451"/>
    <n v="48.965521719099463"/>
    <n v="56.162687597721927"/>
    <n v="73.115293825518705"/>
  </r>
  <r>
    <x v="1"/>
    <x v="8"/>
    <x v="1"/>
    <n v="36.173916921957982"/>
    <n v="34.742794139975338"/>
    <n v="46.66850809452491"/>
    <n v="54.099961222052393"/>
    <n v="62.051809405674994"/>
    <n v="80.782036458045852"/>
  </r>
  <r>
    <x v="1"/>
    <x v="9"/>
    <x v="0"/>
    <n v="65.229144415692659"/>
    <n v="58.533516266538264"/>
    <n v="35.448374643438946"/>
    <n v="30.195376882044616"/>
    <n v="31.867205858412895"/>
    <n v="34.86705876702932"/>
  </r>
  <r>
    <x v="1"/>
    <x v="9"/>
    <x v="2"/>
    <n v="239.74428769481926"/>
    <n v="291.02537346446218"/>
    <n v="382.34326929902778"/>
    <n v="419.32202263502279"/>
    <n v="439.53025383946806"/>
    <n v="472.10467552255955"/>
  </r>
  <r>
    <x v="1"/>
    <x v="9"/>
    <x v="3"/>
    <n v="71.42680799999998"/>
    <n v="65.085937223190456"/>
    <n v="39.970209611174383"/>
    <n v="34.047133483653759"/>
    <n v="35.93222286480664"/>
    <n v="39.314740420721783"/>
  </r>
  <r>
    <x v="1"/>
    <x v="9"/>
    <x v="1"/>
    <n v="402.20295866176104"/>
    <n v="450.11012922834129"/>
    <n v="496.29919490057739"/>
    <n v="526.62788780548226"/>
    <n v="555.55851586591405"/>
    <n v="607.1890778111391"/>
  </r>
  <r>
    <x v="1"/>
    <x v="9"/>
    <x v="4"/>
    <n v="6.1127279999999962"/>
    <n v="6.9264488249362435"/>
    <n v="7.7806014752140698"/>
    <n v="8.2968657842667284"/>
    <n v="8.7562387765416929"/>
    <n v="9.5805165145729418"/>
  </r>
  <r>
    <x v="2"/>
    <x v="10"/>
    <x v="0"/>
    <n v="135.06510036600002"/>
    <n v="164.13953802702605"/>
    <n v="242.3138404548431"/>
    <n v="287.69769153088856"/>
    <n v="312.6279928992837"/>
    <n v="416.34749137012028"/>
  </r>
  <r>
    <x v="2"/>
    <x v="11"/>
    <x v="0"/>
    <n v="26.209367999999998"/>
    <n v="26.411785071801354"/>
    <n v="25.443416274307776"/>
    <n v="25.622770402784852"/>
    <n v="25.646042684637003"/>
    <n v="25.109782886366439"/>
  </r>
  <r>
    <x v="2"/>
    <x v="11"/>
    <x v="1"/>
    <n v="4.0193280000000007"/>
    <n v="7.0186617710541315"/>
    <n v="14.307452294440669"/>
    <n v="17.800093618071035"/>
    <n v="21.839806637972845"/>
    <n v="31.947925603406642"/>
  </r>
  <r>
    <x v="2"/>
    <x v="12"/>
    <x v="0"/>
    <n v="29.307353481215998"/>
    <n v="32.57872733155731"/>
    <n v="39.948394587300527"/>
    <n v="44.054578657878999"/>
    <n v="48.404283958916373"/>
    <n v="58.343154968646381"/>
  </r>
  <r>
    <x v="2"/>
    <x v="13"/>
    <x v="0"/>
    <n v="934.97077515473336"/>
    <n v="924.77488720375379"/>
    <n v="881.95262852465169"/>
    <n v="857.96639019380348"/>
    <n v="828.18844621278276"/>
    <n v="741.63325393336686"/>
  </r>
  <r>
    <x v="2"/>
    <x v="13"/>
    <x v="1"/>
    <n v="0"/>
    <n v="2.4035419690960529"/>
    <n v="11.772306814288571"/>
    <n v="18.512606944018746"/>
    <n v="27.70536190675071"/>
    <n v="56.896235172149972"/>
  </r>
  <r>
    <x v="2"/>
    <x v="14"/>
    <x v="0"/>
    <n v="110.11283999999998"/>
    <n v="113.24141326365455"/>
    <n v="113.2738769629875"/>
    <n v="113.68075906350882"/>
    <n v="113.089386176413"/>
    <n v="105.44535585557942"/>
  </r>
  <r>
    <x v="2"/>
    <x v="14"/>
    <x v="2"/>
    <n v="0"/>
    <n v="2.8080233648149817"/>
    <n v="14.650825524080814"/>
    <n v="21.451405131990583"/>
    <n v="29.914605406720195"/>
    <n v="54.99100619764036"/>
  </r>
  <r>
    <x v="2"/>
    <x v="14"/>
    <x v="1"/>
    <n v="0"/>
    <n v="0.20458993372705817"/>
    <n v="1.1659868813448029"/>
    <n v="1.7694245505599207"/>
    <n v="2.5614130347684068"/>
    <n v="5.0883607616159718"/>
  </r>
  <r>
    <x v="2"/>
    <x v="15"/>
    <x v="5"/>
    <m/>
    <m/>
    <m/>
    <m/>
    <m/>
    <m/>
  </r>
  <r>
    <x v="3"/>
    <x v="16"/>
    <x v="0"/>
    <n v="67.826159999999987"/>
    <n v="65.223873969794525"/>
    <n v="55.410842446567131"/>
    <n v="50.039704211623032"/>
    <n v="45.492332978376083"/>
    <n v="40.332096399023833"/>
  </r>
  <r>
    <x v="3"/>
    <x v="16"/>
    <x v="2"/>
    <n v="13.104683999999999"/>
    <n v="15.511065469923169"/>
    <n v="17.678411086705758"/>
    <n v="18.205522220576441"/>
    <n v="18.732363819008665"/>
    <n v="20.917088617477368"/>
  </r>
  <r>
    <x v="3"/>
    <x v="16"/>
    <x v="3"/>
    <n v="0"/>
    <n v="0"/>
    <n v="0"/>
    <n v="0"/>
    <n v="0"/>
    <n v="0"/>
  </r>
  <r>
    <x v="3"/>
    <x v="16"/>
    <x v="1"/>
    <n v="100.33191560403503"/>
    <n v="96.703368130124389"/>
    <n v="77.899222620200064"/>
    <n v="67.17781840221069"/>
    <n v="60.165958213015408"/>
    <n v="48.045413597019483"/>
  </r>
  <r>
    <x v="3"/>
    <x v="16"/>
    <x v="4"/>
    <n v="0"/>
    <n v="0"/>
    <n v="0"/>
    <n v="0"/>
    <n v="0"/>
    <n v="0"/>
  </r>
  <r>
    <x v="3"/>
    <x v="16"/>
    <x v="7"/>
    <n v="0"/>
    <n v="1.4020498118424349"/>
    <n v="3.5304204992238906"/>
    <n v="4.4218720349105922"/>
    <n v="5.2589172412927834"/>
    <n v="7.2476509067142318"/>
  </r>
  <r>
    <x v="4"/>
    <x v="17"/>
    <x v="5"/>
    <m/>
    <m/>
    <m/>
    <m/>
    <m/>
    <m/>
  </r>
  <r>
    <x v="4"/>
    <x v="18"/>
    <x v="5"/>
    <m/>
    <m/>
    <m/>
    <m/>
    <m/>
    <m/>
  </r>
  <r>
    <x v="4"/>
    <x v="19"/>
    <x v="5"/>
    <m/>
    <m/>
    <m/>
    <m/>
    <m/>
    <m/>
  </r>
  <r>
    <x v="5"/>
    <x v="20"/>
    <x v="0"/>
    <n v="296.0516078672793"/>
    <n v="303.04400550663638"/>
    <n v="309.5358838932155"/>
    <n v="308.83353282630429"/>
    <n v="303.60877169324732"/>
    <n v="276.21265656623996"/>
  </r>
  <r>
    <x v="5"/>
    <x v="20"/>
    <x v="2"/>
    <n v="34.97291015725267"/>
    <n v="42.093084675451806"/>
    <n v="50.814912100303665"/>
    <n v="55.177390830001386"/>
    <n v="59.326352398603895"/>
    <n v="66.449930023867523"/>
  </r>
  <r>
    <x v="5"/>
    <x v="20"/>
    <x v="3"/>
    <n v="0"/>
    <n v="0"/>
    <n v="0"/>
    <n v="0"/>
    <n v="0"/>
    <n v="0"/>
  </r>
  <r>
    <x v="5"/>
    <x v="20"/>
    <x v="1"/>
    <n v="195.41221164386508"/>
    <n v="218.39781351206057"/>
    <n v="250.27027069012075"/>
    <n v="261.51683364385133"/>
    <n v="267.93289761753232"/>
    <n v="274.53832919643253"/>
  </r>
  <r>
    <x v="5"/>
    <x v="20"/>
    <x v="4"/>
    <n v="179.28902555854191"/>
    <n v="169.85943811628957"/>
    <n v="145.60072715920418"/>
    <n v="130.19179847075054"/>
    <n v="112.92221323082744"/>
    <n v="74.671918177853058"/>
  </r>
  <r>
    <x v="5"/>
    <x v="20"/>
    <x v="7"/>
    <n v="4.3062946214399993"/>
    <n v="6.7529617747181749"/>
    <n v="13.834873679623607"/>
    <n v="19.556181683876364"/>
    <n v="27.440323072590651"/>
    <n v="52.786854223608252"/>
  </r>
  <r>
    <x v="5"/>
    <x v="21"/>
    <x v="0"/>
    <n v="994.90842835372803"/>
    <n v="1070.9287471512639"/>
    <n v="1098.321780589692"/>
    <n v="1071.2320347592272"/>
    <n v="979.5902033410805"/>
    <n v="682.23047857511699"/>
  </r>
  <r>
    <x v="5"/>
    <x v="21"/>
    <x v="1"/>
    <n v="3.648818012726765E-2"/>
    <n v="8.4633875190665648"/>
    <n v="39.142101531307425"/>
    <n v="56.422627660754131"/>
    <n v="71.238068289293096"/>
    <n v="95.131766851512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2" cacheId="0" dataPosition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J3:P9" firstHeaderRow="0" firstDataRow="1" firstDataCol="1" rowPageCount="1" colPageCount="1"/>
  <pivotFields count="10">
    <pivotField axis="axisRow" showAll="0" defaultSubtotal="0">
      <items count="6">
        <item sd="0" x="0"/>
        <item h="1" x="4"/>
        <item sd="0" x="1"/>
        <item sd="0" x="2"/>
        <item sd="0" x="3"/>
        <item sd="0" x="5"/>
      </items>
    </pivotField>
    <pivotField axis="axisRow" showAll="0" defaultSubtotal="0">
      <items count="22">
        <item sd="0" x="0"/>
        <item x="10"/>
        <item sd="0" x="21"/>
        <item sd="0" x="8"/>
        <item x="19"/>
        <item x="7"/>
        <item x="13"/>
        <item x="18"/>
        <item sd="0" x="2"/>
        <item sd="0" x="4"/>
        <item sd="0" x="3"/>
        <item sd="0" x="1"/>
        <item x="17"/>
        <item sd="0" x="5"/>
        <item sd="0" x="6"/>
        <item x="15"/>
        <item x="9"/>
        <item x="14"/>
        <item x="11"/>
        <item sd="0" x="20"/>
        <item x="16"/>
        <item x="12"/>
      </items>
    </pivotField>
    <pivotField multipleItemSelectionAllowed="1" showAll="0">
      <items count="9">
        <item x="4"/>
        <item x="3"/>
        <item x="1"/>
        <item x="6"/>
        <item x="2"/>
        <item x="0"/>
        <item x="7"/>
        <item h="1" x="5"/>
        <item t="default"/>
      </items>
    </pivotField>
    <pivotField dataField="1" showAll="0">
      <items count="49">
        <item x="4"/>
        <item x="47"/>
        <item x="21"/>
        <item x="22"/>
        <item x="7"/>
        <item x="17"/>
        <item x="34"/>
        <item x="45"/>
        <item x="14"/>
        <item x="15"/>
        <item x="31"/>
        <item x="23"/>
        <item x="2"/>
        <item x="9"/>
        <item x="5"/>
        <item x="10"/>
        <item x="39"/>
        <item x="3"/>
        <item x="16"/>
        <item x="20"/>
        <item x="33"/>
        <item x="12"/>
        <item x="35"/>
        <item x="8"/>
        <item x="6"/>
        <item x="25"/>
        <item x="42"/>
        <item x="1"/>
        <item x="26"/>
        <item x="27"/>
        <item x="38"/>
        <item x="19"/>
        <item x="29"/>
        <item x="40"/>
        <item x="37"/>
        <item x="13"/>
        <item x="18"/>
        <item x="0"/>
        <item x="32"/>
        <item x="44"/>
        <item x="11"/>
        <item x="43"/>
        <item x="28"/>
        <item x="41"/>
        <item x="30"/>
        <item x="36"/>
        <item x="46"/>
        <item x="24"/>
        <item t="default"/>
      </items>
    </pivotField>
    <pivotField dataField="1" showAll="0">
      <items count="52">
        <item x="4"/>
        <item x="39"/>
        <item x="36"/>
        <item x="43"/>
        <item x="38"/>
        <item x="20"/>
        <item x="50"/>
        <item x="21"/>
        <item x="16"/>
        <item x="33"/>
        <item x="9"/>
        <item x="13"/>
        <item x="48"/>
        <item x="14"/>
        <item x="30"/>
        <item x="2"/>
        <item x="22"/>
        <item x="5"/>
        <item x="8"/>
        <item x="41"/>
        <item x="3"/>
        <item x="15"/>
        <item x="19"/>
        <item x="11"/>
        <item x="32"/>
        <item x="24"/>
        <item x="6"/>
        <item x="34"/>
        <item x="25"/>
        <item x="1"/>
        <item x="7"/>
        <item x="45"/>
        <item x="26"/>
        <item x="28"/>
        <item x="40"/>
        <item x="18"/>
        <item x="37"/>
        <item x="42"/>
        <item x="0"/>
        <item x="12"/>
        <item x="17"/>
        <item x="10"/>
        <item x="31"/>
        <item x="47"/>
        <item x="46"/>
        <item x="27"/>
        <item x="44"/>
        <item x="29"/>
        <item x="35"/>
        <item x="49"/>
        <item x="23"/>
        <item t="default"/>
      </items>
    </pivotField>
    <pivotField dataField="1" showAll="0">
      <items count="52">
        <item x="4"/>
        <item x="39"/>
        <item x="20"/>
        <item x="36"/>
        <item x="43"/>
        <item x="16"/>
        <item x="33"/>
        <item x="21"/>
        <item x="9"/>
        <item x="38"/>
        <item x="13"/>
        <item x="30"/>
        <item x="14"/>
        <item x="2"/>
        <item x="48"/>
        <item x="50"/>
        <item x="5"/>
        <item x="22"/>
        <item x="8"/>
        <item x="3"/>
        <item x="41"/>
        <item x="15"/>
        <item x="19"/>
        <item x="11"/>
        <item x="32"/>
        <item x="1"/>
        <item x="26"/>
        <item x="6"/>
        <item x="28"/>
        <item x="7"/>
        <item x="24"/>
        <item x="34"/>
        <item x="25"/>
        <item x="45"/>
        <item x="40"/>
        <item x="18"/>
        <item x="37"/>
        <item x="0"/>
        <item x="42"/>
        <item x="17"/>
        <item x="47"/>
        <item x="12"/>
        <item x="10"/>
        <item x="31"/>
        <item x="44"/>
        <item x="46"/>
        <item x="27"/>
        <item x="29"/>
        <item x="35"/>
        <item x="49"/>
        <item x="23"/>
        <item t="default"/>
      </items>
    </pivotField>
    <pivotField dataField="1" showAll="0">
      <items count="52">
        <item x="4"/>
        <item x="39"/>
        <item x="20"/>
        <item x="36"/>
        <item x="43"/>
        <item x="16"/>
        <item x="33"/>
        <item x="9"/>
        <item x="21"/>
        <item x="13"/>
        <item x="30"/>
        <item x="2"/>
        <item x="38"/>
        <item x="14"/>
        <item x="5"/>
        <item x="48"/>
        <item x="22"/>
        <item x="8"/>
        <item x="3"/>
        <item x="50"/>
        <item x="41"/>
        <item x="15"/>
        <item x="19"/>
        <item x="26"/>
        <item x="32"/>
        <item x="11"/>
        <item x="1"/>
        <item x="28"/>
        <item x="6"/>
        <item x="7"/>
        <item x="34"/>
        <item x="24"/>
        <item x="45"/>
        <item x="25"/>
        <item x="40"/>
        <item x="18"/>
        <item x="37"/>
        <item x="0"/>
        <item x="17"/>
        <item x="42"/>
        <item x="47"/>
        <item x="12"/>
        <item x="10"/>
        <item x="31"/>
        <item x="44"/>
        <item x="46"/>
        <item x="27"/>
        <item x="29"/>
        <item x="35"/>
        <item x="49"/>
        <item x="23"/>
        <item t="default"/>
      </items>
    </pivotField>
    <pivotField dataField="1" showAll="0">
      <items count="52">
        <item x="4"/>
        <item x="20"/>
        <item x="39"/>
        <item x="16"/>
        <item x="43"/>
        <item x="36"/>
        <item x="33"/>
        <item x="9"/>
        <item x="21"/>
        <item x="2"/>
        <item x="30"/>
        <item x="13"/>
        <item x="14"/>
        <item x="38"/>
        <item x="5"/>
        <item x="22"/>
        <item x="8"/>
        <item x="48"/>
        <item x="3"/>
        <item x="41"/>
        <item x="15"/>
        <item x="19"/>
        <item x="50"/>
        <item x="1"/>
        <item x="26"/>
        <item x="32"/>
        <item x="11"/>
        <item x="28"/>
        <item x="6"/>
        <item x="7"/>
        <item x="34"/>
        <item x="45"/>
        <item x="24"/>
        <item x="40"/>
        <item x="25"/>
        <item x="18"/>
        <item x="37"/>
        <item x="0"/>
        <item x="17"/>
        <item x="47"/>
        <item x="42"/>
        <item x="12"/>
        <item x="10"/>
        <item x="44"/>
        <item x="31"/>
        <item x="46"/>
        <item x="27"/>
        <item x="35"/>
        <item x="29"/>
        <item x="49"/>
        <item x="23"/>
        <item t="default"/>
      </items>
    </pivotField>
    <pivotField dataField="1" showAll="0">
      <items count="52">
        <item x="4"/>
        <item x="20"/>
        <item x="39"/>
        <item x="16"/>
        <item x="43"/>
        <item x="33"/>
        <item x="9"/>
        <item x="36"/>
        <item x="2"/>
        <item x="21"/>
        <item x="30"/>
        <item x="13"/>
        <item x="14"/>
        <item x="5"/>
        <item x="22"/>
        <item x="8"/>
        <item x="38"/>
        <item x="3"/>
        <item x="41"/>
        <item x="48"/>
        <item x="15"/>
        <item x="1"/>
        <item x="19"/>
        <item x="32"/>
        <item x="26"/>
        <item x="11"/>
        <item x="28"/>
        <item x="50"/>
        <item x="6"/>
        <item x="7"/>
        <item x="40"/>
        <item x="45"/>
        <item x="18"/>
        <item x="34"/>
        <item x="24"/>
        <item x="25"/>
        <item x="37"/>
        <item x="17"/>
        <item x="0"/>
        <item x="47"/>
        <item x="42"/>
        <item x="10"/>
        <item x="12"/>
        <item x="44"/>
        <item x="31"/>
        <item x="27"/>
        <item x="46"/>
        <item x="35"/>
        <item x="29"/>
        <item x="49"/>
        <item x="23"/>
        <item t="default"/>
      </items>
    </pivotField>
    <pivotField axis="axisPage" multipleItemSelectionAllowed="1" showAll="0" defaultSubtotal="0">
      <items count="5">
        <item h="1" x="1"/>
        <item n="Oil&amp;Coal" x="4"/>
        <item h="1" x="0"/>
        <item n="Elec&amp;solar" h="1" x="3"/>
        <item h="1" x="2"/>
      </items>
    </pivotField>
  </pivotFields>
  <rowFields count="2">
    <field x="0"/>
    <field x="1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11">
    <format dxfId="93">
      <pivotArea outline="0" collapsedLevelsAreSubtotals="1" fieldPosition="0"/>
    </format>
    <format dxfId="92">
      <pivotArea outline="0" collapsedLevelsAreSubtotals="1" fieldPosition="0"/>
    </format>
    <format dxfId="91">
      <pivotArea dataOnly="0" labelOnly="1" fieldPosition="0">
        <references count="1">
          <reference field="0" count="5">
            <x v="0"/>
            <x v="2"/>
            <x v="3"/>
            <x v="4"/>
            <x v="5"/>
          </reference>
        </references>
      </pivotArea>
    </format>
    <format dxfId="90">
      <pivotArea dataOnly="0" labelOnly="1" grandRow="1" outline="0" fieldPosition="0"/>
    </format>
    <format dxfId="89">
      <pivotArea dataOnly="0" labelOnly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88">
      <pivotArea dataOnly="0" labelOnly="1" fieldPosition="0">
        <references count="2">
          <reference field="0" count="1" selected="0">
            <x v="2"/>
          </reference>
          <reference field="1" count="8">
            <x v="3"/>
            <x v="8"/>
            <x v="9"/>
            <x v="10"/>
            <x v="11"/>
            <x v="13"/>
            <x v="14"/>
            <x v="16"/>
          </reference>
        </references>
      </pivotArea>
    </format>
    <format dxfId="87">
      <pivotArea dataOnly="0" labelOnly="1" fieldPosition="0">
        <references count="2">
          <reference field="0" count="1" selected="0">
            <x v="3"/>
          </reference>
          <reference field="1" count="5">
            <x v="1"/>
            <x v="6"/>
            <x v="17"/>
            <x v="18"/>
            <x v="21"/>
          </reference>
        </references>
      </pivotArea>
    </format>
    <format dxfId="86">
      <pivotArea dataOnly="0" labelOnly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85">
      <pivotArea dataOnly="0" labelOnly="1" fieldPosition="0">
        <references count="2">
          <reference field="0" count="1" selected="0">
            <x v="5"/>
          </reference>
          <reference field="1" count="2">
            <x v="2"/>
            <x v="19"/>
          </reference>
        </references>
      </pivotArea>
    </format>
    <format dxfId="84">
      <pivotArea collapsedLevelsAreSubtotals="1" fieldPosition="0">
        <references count="1">
          <reference field="0" count="1">
            <x v="4"/>
          </reference>
        </references>
      </pivotArea>
    </format>
    <format dxfId="83">
      <pivotArea collapsedLevelsAreSubtotals="1" fieldPosition="0">
        <references count="1">
          <reference field="0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 defaultSubtotal="0">
      <items count="6">
        <item sd="0" x="0"/>
        <item x="4"/>
        <item sd="0" x="1"/>
        <item sd="0" x="2"/>
        <item sd="0" x="3"/>
        <item sd="0" x="5"/>
      </items>
    </pivotField>
    <pivotField axis="axisRow" showAll="0" defaultSubtotal="0">
      <items count="22">
        <item x="0"/>
        <item x="10"/>
        <item sd="0" x="21"/>
        <item sd="0" x="8"/>
        <item x="19"/>
        <item x="7"/>
        <item x="13"/>
        <item x="18"/>
        <item sd="0" x="2"/>
        <item sd="0" x="4"/>
        <item sd="0" x="3"/>
        <item sd="0" x="1"/>
        <item x="17"/>
        <item sd="0" x="5"/>
        <item sd="0" x="6"/>
        <item x="15"/>
        <item x="9"/>
        <item x="14"/>
        <item x="11"/>
        <item sd="0" x="20"/>
        <item x="16"/>
        <item x="12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4"/>
        <item x="3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1" baseItem="0"/>
    <dataField name="Somme de 2020" fld="4" baseField="1" baseItem="0"/>
    <dataField name="Somme de 2025" fld="5" baseField="2" baseItem="2"/>
    <dataField name="Somme de 2030" fld="6" baseField="1" baseItem="0"/>
    <dataField name="Somme de 2040" fld="7" baseField="1" baseItem="0"/>
    <dataField name="Somme de 2050" fld="8" baseField="0" baseItem="5"/>
  </dataFields>
  <formats count="1">
    <format dxfId="9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2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3"/>
        <item x="4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51">
    <format dxfId="50">
      <pivotArea collapsedLevelsAreSubtotals="1" fieldPosition="0">
        <references count="1">
          <reference field="0" count="1">
            <x v="0"/>
          </reference>
        </references>
      </pivotArea>
    </format>
    <format dxfId="49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48">
      <pivotArea collapsedLevelsAreSubtotals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2">
            <x v="2"/>
            <x v="5"/>
          </reference>
        </references>
      </pivotArea>
    </format>
    <format dxfId="47">
      <pivotArea collapsedLevelsAreSubtotals="1" fieldPosition="0">
        <references count="1">
          <reference field="0" count="1">
            <x v="1"/>
          </reference>
        </references>
      </pivotArea>
    </format>
    <format dxfId="46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45">
      <pivotArea collapsedLevelsAreSubtotals="1" fieldPosition="0">
        <references count="3">
          <reference field="0" count="1" selected="0">
            <x v="1"/>
          </reference>
          <reference field="1" count="1" selected="0">
            <x v="4"/>
          </reference>
          <reference field="2" count="1">
            <x v="7"/>
          </reference>
        </references>
      </pivotArea>
    </format>
    <format dxfId="44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43">
      <pivotArea collapsedLevelsAreSubtotals="1" fieldPosition="0">
        <references count="3">
          <reference field="0" count="1" selected="0">
            <x v="1"/>
          </reference>
          <reference field="1" count="1" selected="0">
            <x v="7"/>
          </reference>
          <reference field="2" count="1">
            <x v="7"/>
          </reference>
        </references>
      </pivotArea>
    </format>
    <format dxfId="42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41">
      <pivotArea collapsedLevelsAreSubtotals="1" fieldPosition="0">
        <references count="3">
          <reference field="0" count="1" selected="0">
            <x v="1"/>
          </reference>
          <reference field="1" count="1" selected="0">
            <x v="12"/>
          </reference>
          <reference field="2" count="1">
            <x v="7"/>
          </reference>
        </references>
      </pivotArea>
    </format>
    <format dxfId="40">
      <pivotArea collapsedLevelsAreSubtotals="1" fieldPosition="0">
        <references count="1">
          <reference field="0" count="1">
            <x v="5"/>
          </reference>
        </references>
      </pivotArea>
    </format>
    <format dxfId="39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38">
      <pivotArea collapsedLevelsAreSubtotals="1" fieldPosition="0">
        <references count="3">
          <reference field="0" count="1" selected="0">
            <x v="5"/>
          </reference>
          <reference field="1" count="1" selected="0">
            <x v="2"/>
          </reference>
          <reference field="2" count="2">
            <x v="2"/>
            <x v="5"/>
          </reference>
        </references>
      </pivotArea>
    </format>
    <format dxfId="37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36">
      <pivotArea collapsedLevelsAreSubtotals="1" fieldPosition="0">
        <references count="3">
          <reference field="0" count="1" selected="0">
            <x v="5"/>
          </reference>
          <reference field="1" count="1" selected="0">
            <x v="19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35">
      <pivotArea collapsedLevelsAreSubtotals="1" fieldPosition="0">
        <references count="1">
          <reference field="0" count="1">
            <x v="2"/>
          </reference>
        </references>
      </pivotArea>
    </format>
    <format dxfId="34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33">
      <pivotArea collapsedLevelsAreSubtotals="1" fieldPosition="0">
        <references count="3">
          <reference field="0" count="1" selected="0">
            <x v="2"/>
          </reference>
          <reference field="1" count="1" selected="0">
            <x v="3"/>
          </reference>
          <reference field="2" count="2">
            <x v="2"/>
            <x v="3"/>
          </reference>
        </references>
      </pivotArea>
    </format>
    <format dxfId="32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31">
      <pivotArea collapsedLevelsAreSubtotals="1" fieldPosition="0">
        <references count="3">
          <reference field="0" count="1" selected="0">
            <x v="2"/>
          </reference>
          <reference field="1" count="1" selected="0">
            <x v="5"/>
          </reference>
          <reference field="2" count="1">
            <x v="7"/>
          </reference>
        </references>
      </pivotArea>
    </format>
    <format dxfId="30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29">
      <pivotArea collapsedLevelsAreSubtotals="1" fieldPosition="0">
        <references count="3">
          <reference field="0" count="1" selected="0">
            <x v="2"/>
          </reference>
          <reference field="1" count="1" selected="0">
            <x v="8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8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27">
      <pivotArea collapsedLevelsAreSubtotals="1" fieldPosition="0">
        <references count="3">
          <reference field="0" count="1" selected="0">
            <x v="2"/>
          </reference>
          <reference field="1" count="1" selected="0">
            <x v="9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6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25">
      <pivotArea collapsedLevelsAreSubtotals="1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4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23">
      <pivotArea collapsedLevelsAreSubtotals="1" fieldPosition="0">
        <references count="3">
          <reference field="0" count="1" selected="0">
            <x v="2"/>
          </reference>
          <reference field="1" count="1" selected="0">
            <x v="11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2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21">
      <pivotArea collapsedLevelsAreSubtotals="1" fieldPosition="0">
        <references count="3">
          <reference field="0" count="1" selected="0">
            <x v="2"/>
          </reference>
          <reference field="1" count="1" selected="0">
            <x v="13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20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19">
      <pivotArea collapsedLevelsAreSubtotals="1" fieldPosition="0">
        <references count="3">
          <reference field="0" count="1" selected="0">
            <x v="2"/>
          </reference>
          <reference field="1" count="1" selected="0">
            <x v="14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18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17">
      <pivotArea collapsedLevelsAreSubtotals="1" fieldPosition="0">
        <references count="3">
          <reference field="0" count="1" selected="0">
            <x v="2"/>
          </reference>
          <reference field="1" count="1" selected="0">
            <x v="16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16">
      <pivotArea collapsedLevelsAreSubtotals="1" fieldPosition="0">
        <references count="1">
          <reference field="0" count="1">
            <x v="4"/>
          </reference>
        </references>
      </pivotArea>
    </format>
    <format dxfId="15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14">
      <pivotArea collapsedLevelsAreSubtotals="1" fieldPosition="0">
        <references count="3">
          <reference field="0" count="1" selected="0">
            <x v="4"/>
          </reference>
          <reference field="1" count="1" selected="0">
            <x v="20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13">
      <pivotArea collapsedLevelsAreSubtotals="1" fieldPosition="0">
        <references count="1">
          <reference field="0" count="1">
            <x v="3"/>
          </reference>
        </references>
      </pivotArea>
    </format>
    <format dxfId="12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11">
      <pivotArea collapsedLevelsAreSubtotals="1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2" count="1">
            <x v="5"/>
          </reference>
        </references>
      </pivotArea>
    </format>
    <format dxfId="10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9">
      <pivotArea collapsedLevelsAreSubtotals="1" fieldPosition="0">
        <references count="3">
          <reference field="0" count="1" selected="0">
            <x v="3"/>
          </reference>
          <reference field="1" count="1" selected="0">
            <x v="6"/>
          </reference>
          <reference field="2" count="2">
            <x v="2"/>
            <x v="5"/>
          </reference>
        </references>
      </pivotArea>
    </format>
    <format dxfId="8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7">
      <pivotArea collapsedLevelsAreSubtotals="1" fieldPosition="0">
        <references count="3">
          <reference field="0" count="1" selected="0">
            <x v="3"/>
          </reference>
          <reference field="1" count="1" selected="0">
            <x v="15"/>
          </reference>
          <reference field="2" count="1">
            <x v="7"/>
          </reference>
        </references>
      </pivotArea>
    </format>
    <format dxfId="6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5">
      <pivotArea collapsedLevelsAreSubtotals="1" fieldPosition="0">
        <references count="3">
          <reference field="0" count="1" selected="0">
            <x v="3"/>
          </reference>
          <reference field="1" count="1" selected="0">
            <x v="17"/>
          </reference>
          <reference field="2" count="3">
            <x v="2"/>
            <x v="4"/>
            <x v="5"/>
          </reference>
        </references>
      </pivotArea>
    </format>
    <format dxfId="4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3">
      <pivotArea collapsedLevelsAreSubtotals="1" fieldPosition="0">
        <references count="3">
          <reference field="0" count="1" selected="0">
            <x v="3"/>
          </reference>
          <reference field="1" count="1" selected="0">
            <x v="18"/>
          </reference>
          <reference field="2" count="2">
            <x v="2"/>
            <x v="5"/>
          </reference>
        </references>
      </pivotArea>
    </format>
    <format dxfId="2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1">
      <pivotArea collapsedLevelsAreSubtotals="1" fieldPosition="0">
        <references count="3">
          <reference field="0" count="1" selected="0">
            <x v="3"/>
          </reference>
          <reference field="1" count="1" selected="0">
            <x v="21"/>
          </reference>
          <reference field="2" count="1">
            <x v="5"/>
          </reference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5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I3:O7" firstHeaderRow="0" firstDataRow="1" firstDataCol="1" rowPageCount="1" colPageCount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multipleItemSelectionAllowed="1" showAll="0" defaultSubtotal="0">
      <items count="5">
        <item sd="0" x="1"/>
        <item n="Oil&amp;Coal" h="1" sd="0" x="3"/>
        <item n="Elec&amp;Solar" h="1" sd="0" x="4"/>
        <item h="1" sd="0" x="0"/>
        <item h="1" x="2"/>
      </items>
    </pivotField>
  </pivotFields>
  <rowFields count="2">
    <field x="0"/>
    <field x="1"/>
  </rowFields>
  <rowItems count="4">
    <i>
      <x v="2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32">
    <format dxfId="82">
      <pivotArea collapsedLevelsAreSubtotals="1" fieldPosition="0">
        <references count="1">
          <reference field="0" count="1">
            <x v="0"/>
          </reference>
        </references>
      </pivotArea>
    </format>
    <format dxfId="81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80">
      <pivotArea collapsedLevelsAreSubtotals="1" fieldPosition="0">
        <references count="1">
          <reference field="0" count="1">
            <x v="1"/>
          </reference>
        </references>
      </pivotArea>
    </format>
    <format dxfId="79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78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77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76">
      <pivotArea collapsedLevelsAreSubtotals="1" fieldPosition="0">
        <references count="1">
          <reference field="0" count="1">
            <x v="5"/>
          </reference>
        </references>
      </pivotArea>
    </format>
    <format dxfId="75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74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73">
      <pivotArea collapsedLevelsAreSubtotals="1" fieldPosition="0">
        <references count="1">
          <reference field="0" count="1">
            <x v="2"/>
          </reference>
        </references>
      </pivotArea>
    </format>
    <format dxfId="72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71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70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69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68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67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66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65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64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63">
      <pivotArea collapsedLevelsAreSubtotals="1" fieldPosition="0">
        <references count="1">
          <reference field="0" count="1">
            <x v="4"/>
          </reference>
        </references>
      </pivotArea>
    </format>
    <format dxfId="62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61">
      <pivotArea collapsedLevelsAreSubtotals="1" fieldPosition="0">
        <references count="1">
          <reference field="0" count="1">
            <x v="3"/>
          </reference>
        </references>
      </pivotArea>
    </format>
    <format dxfId="60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59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58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57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56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55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54">
      <pivotArea grandRow="1" outline="0" collapsedLevelsAreSubtotals="1" fieldPosition="0"/>
    </format>
    <format dxfId="53">
      <pivotArea outline="0" collapsedLevelsAreSubtotals="1" fieldPosition="0"/>
    </format>
    <format dxfId="52">
      <pivotArea outline="0" collapsedLevelsAreSubtotals="1" fieldPosition="0"/>
    </format>
    <format dxfId="5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opLeftCell="D4" zoomScale="85" zoomScaleNormal="85" workbookViewId="0">
      <selection activeCell="E75" sqref="E75"/>
    </sheetView>
  </sheetViews>
  <sheetFormatPr baseColWidth="10" defaultColWidth="11.42578125" defaultRowHeight="12.75" x14ac:dyDescent="0.2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 x14ac:dyDescent="0.25">
      <c r="B1" s="2" t="s">
        <v>74</v>
      </c>
      <c r="D1" s="4"/>
      <c r="E1" s="91" t="s">
        <v>58</v>
      </c>
      <c r="F1" s="92"/>
      <c r="G1" s="92"/>
      <c r="H1" s="92"/>
      <c r="I1" s="92"/>
      <c r="J1" s="93"/>
      <c r="K1" s="60"/>
      <c r="L1" s="60"/>
      <c r="M1" s="60"/>
      <c r="O1" s="91" t="s">
        <v>59</v>
      </c>
      <c r="P1" s="92"/>
      <c r="Q1" s="92"/>
      <c r="R1" s="92"/>
      <c r="S1" s="92"/>
      <c r="T1" s="93"/>
    </row>
    <row r="2" spans="1:20" x14ac:dyDescent="0.2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 x14ac:dyDescent="0.2">
      <c r="A3" s="5"/>
      <c r="B3" s="57" t="s">
        <v>50</v>
      </c>
      <c r="C3" s="49" t="s">
        <v>50</v>
      </c>
      <c r="D3" s="15" t="s">
        <v>51</v>
      </c>
      <c r="E3" s="10">
        <v>2.9461996558939707</v>
      </c>
      <c r="F3" s="10">
        <v>2.8811091484795961</v>
      </c>
      <c r="G3" s="10">
        <v>3.0988321354762065</v>
      </c>
      <c r="H3" s="10">
        <v>3.1514767682027944</v>
      </c>
      <c r="I3" s="10">
        <v>3.0823505785924938</v>
      </c>
      <c r="J3" s="10">
        <v>3.4348196558883251</v>
      </c>
      <c r="K3" s="10"/>
      <c r="L3" s="57" t="s">
        <v>50</v>
      </c>
      <c r="M3" s="49" t="s">
        <v>50</v>
      </c>
      <c r="N3" s="15" t="s">
        <v>51</v>
      </c>
      <c r="O3" s="10">
        <v>2.9461996558939707</v>
      </c>
      <c r="P3" s="10">
        <v>2.7050777943592541</v>
      </c>
      <c r="Q3" s="10">
        <v>2.499051520585152</v>
      </c>
      <c r="R3" s="10">
        <v>2.4240912584456358</v>
      </c>
      <c r="S3" s="10">
        <v>2.380927947619921</v>
      </c>
      <c r="T3" s="10">
        <v>2.4266706759312591</v>
      </c>
    </row>
    <row r="4" spans="1:20" x14ac:dyDescent="0.2">
      <c r="A4" s="5"/>
      <c r="B4" s="57" t="s">
        <v>50</v>
      </c>
      <c r="C4" s="49" t="s">
        <v>50</v>
      </c>
      <c r="D4" s="15" t="s">
        <v>52</v>
      </c>
      <c r="E4" s="10">
        <v>0.86300044057037195</v>
      </c>
      <c r="F4" s="10">
        <v>0.86329962917773018</v>
      </c>
      <c r="G4" s="10">
        <v>0.86345816562043698</v>
      </c>
      <c r="H4" s="10">
        <v>0.86355487110614759</v>
      </c>
      <c r="I4" s="10">
        <v>0.86366153275200885</v>
      </c>
      <c r="J4" s="10">
        <v>0.86391552164465646</v>
      </c>
      <c r="K4" s="10"/>
      <c r="L4" s="57" t="s">
        <v>50</v>
      </c>
      <c r="M4" s="49" t="s">
        <v>50</v>
      </c>
      <c r="N4" s="15" t="s">
        <v>52</v>
      </c>
      <c r="O4" s="10">
        <v>0.86300044057037195</v>
      </c>
      <c r="P4" s="10">
        <v>0.86329962917773018</v>
      </c>
      <c r="Q4" s="10">
        <v>0.86345816562043698</v>
      </c>
      <c r="R4" s="10">
        <v>0.86355487110614759</v>
      </c>
      <c r="S4" s="10">
        <v>0.86366153275200885</v>
      </c>
      <c r="T4" s="10">
        <v>0.86391552164465646</v>
      </c>
    </row>
    <row r="5" spans="1:20" ht="14.45" customHeight="1" x14ac:dyDescent="0.2">
      <c r="A5" s="5"/>
      <c r="B5" s="58" t="s">
        <v>53</v>
      </c>
      <c r="C5" s="50" t="s">
        <v>23</v>
      </c>
      <c r="D5" s="15" t="s">
        <v>51</v>
      </c>
      <c r="E5" s="10">
        <v>0.21903820759748419</v>
      </c>
      <c r="F5" s="10">
        <v>0.23671133703121827</v>
      </c>
      <c r="G5" s="10">
        <v>0.22961150811475575</v>
      </c>
      <c r="H5" s="10">
        <v>0.22303153750357821</v>
      </c>
      <c r="I5" s="10">
        <v>0.21427114831071034</v>
      </c>
      <c r="J5" s="10">
        <v>0.19164904680925585</v>
      </c>
      <c r="K5" s="10"/>
      <c r="L5" s="58" t="s">
        <v>53</v>
      </c>
      <c r="M5" s="50" t="s">
        <v>23</v>
      </c>
      <c r="N5" s="15" t="s">
        <v>51</v>
      </c>
      <c r="O5" s="10">
        <v>0.21903820759748419</v>
      </c>
      <c r="P5" s="10">
        <v>0.23558817660285808</v>
      </c>
      <c r="Q5" s="10">
        <v>0.20185182355739681</v>
      </c>
      <c r="R5" s="10">
        <v>0.18449342043641276</v>
      </c>
      <c r="S5" s="10">
        <v>0.16690437434919436</v>
      </c>
      <c r="T5" s="10">
        <v>0.13265023384801955</v>
      </c>
    </row>
    <row r="6" spans="1:20" ht="14.45" customHeight="1" x14ac:dyDescent="0.2">
      <c r="A6" s="5"/>
      <c r="B6" s="58" t="s">
        <v>53</v>
      </c>
      <c r="C6" s="50" t="s">
        <v>23</v>
      </c>
      <c r="D6" s="15" t="s">
        <v>54</v>
      </c>
      <c r="E6" s="10">
        <v>0.35800000000000004</v>
      </c>
      <c r="F6" s="10">
        <v>0.43119046318466497</v>
      </c>
      <c r="G6" s="10">
        <v>0.49169590752645859</v>
      </c>
      <c r="H6" s="10">
        <v>0.52123976756833368</v>
      </c>
      <c r="I6" s="10">
        <v>0.5498820395347872</v>
      </c>
      <c r="J6" s="10">
        <v>0.60594791933200687</v>
      </c>
      <c r="K6" s="10"/>
      <c r="L6" s="58" t="s">
        <v>53</v>
      </c>
      <c r="M6" s="50" t="s">
        <v>23</v>
      </c>
      <c r="N6" s="15" t="s">
        <v>54</v>
      </c>
      <c r="O6" s="10">
        <v>0.35800000000000004</v>
      </c>
      <c r="P6" s="10">
        <v>0.43119046318466497</v>
      </c>
      <c r="Q6" s="10">
        <v>0.42975659893786983</v>
      </c>
      <c r="R6" s="10">
        <v>0.42594843588449632</v>
      </c>
      <c r="S6" s="10">
        <v>0.42008463583656536</v>
      </c>
      <c r="T6" s="10">
        <v>0.40459703937524383</v>
      </c>
    </row>
    <row r="7" spans="1:20" ht="14.45" customHeight="1" x14ac:dyDescent="0.2">
      <c r="A7" s="5"/>
      <c r="B7" s="58" t="s">
        <v>53</v>
      </c>
      <c r="C7" s="50" t="s">
        <v>23</v>
      </c>
      <c r="D7" s="15" t="s">
        <v>55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/>
      <c r="L7" s="58" t="s">
        <v>53</v>
      </c>
      <c r="M7" s="50" t="s">
        <v>23</v>
      </c>
      <c r="N7" s="15" t="s">
        <v>55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</row>
    <row r="8" spans="1:20" ht="14.45" customHeight="1" x14ac:dyDescent="0.2">
      <c r="A8" s="5"/>
      <c r="B8" s="58" t="s">
        <v>53</v>
      </c>
      <c r="C8" s="50" t="s">
        <v>23</v>
      </c>
      <c r="D8" s="15" t="s">
        <v>52</v>
      </c>
      <c r="E8" s="10">
        <v>0.25585003439999998</v>
      </c>
      <c r="F8" s="10">
        <v>0.28700030017589384</v>
      </c>
      <c r="G8" s="10">
        <v>0.31701292180036017</v>
      </c>
      <c r="H8" s="10">
        <v>0.33087378489511715</v>
      </c>
      <c r="I8" s="10">
        <v>0.34368159506081858</v>
      </c>
      <c r="J8" s="10">
        <v>0.36729604430840779</v>
      </c>
      <c r="K8" s="10"/>
      <c r="L8" s="58" t="s">
        <v>53</v>
      </c>
      <c r="M8" s="50" t="s">
        <v>23</v>
      </c>
      <c r="N8" s="15" t="s">
        <v>52</v>
      </c>
      <c r="O8" s="10">
        <v>0.25585003439999998</v>
      </c>
      <c r="P8" s="10">
        <v>0.28402576413211783</v>
      </c>
      <c r="Q8" s="10">
        <v>0.28016298373214932</v>
      </c>
      <c r="R8" s="10">
        <v>0.27630566668159295</v>
      </c>
      <c r="S8" s="10">
        <v>0.27106099494208818</v>
      </c>
      <c r="T8" s="10">
        <v>0.25765293416535168</v>
      </c>
    </row>
    <row r="9" spans="1:20" ht="14.45" customHeight="1" x14ac:dyDescent="0.2">
      <c r="A9" s="5"/>
      <c r="B9" s="58" t="s">
        <v>53</v>
      </c>
      <c r="C9" s="50" t="s">
        <v>23</v>
      </c>
      <c r="D9" s="15" t="s">
        <v>56</v>
      </c>
      <c r="E9" s="10">
        <v>0.76494163240251589</v>
      </c>
      <c r="F9" s="10">
        <v>0.79248855097657456</v>
      </c>
      <c r="G9" s="10">
        <v>0.92893983739397856</v>
      </c>
      <c r="H9" s="10">
        <v>0.9975004822963629</v>
      </c>
      <c r="I9" s="10">
        <v>1.0652110595209361</v>
      </c>
      <c r="J9" s="10">
        <v>1.2005260713765249</v>
      </c>
      <c r="K9" s="10"/>
      <c r="L9" s="58" t="s">
        <v>53</v>
      </c>
      <c r="M9" s="50" t="s">
        <v>23</v>
      </c>
      <c r="N9" s="15" t="s">
        <v>56</v>
      </c>
      <c r="O9" s="10">
        <v>0.76494163240251589</v>
      </c>
      <c r="P9" s="10">
        <v>0.7653747435713345</v>
      </c>
      <c r="Q9" s="10">
        <v>0.84003602477224903</v>
      </c>
      <c r="R9" s="10">
        <v>0.86911368811528267</v>
      </c>
      <c r="S9" s="10">
        <v>0.89128921760005975</v>
      </c>
      <c r="T9" s="10">
        <v>0.91468653057259042</v>
      </c>
    </row>
    <row r="10" spans="1:20" ht="14.45" customHeight="1" x14ac:dyDescent="0.2">
      <c r="A10" s="5"/>
      <c r="B10" s="58" t="s">
        <v>53</v>
      </c>
      <c r="C10" s="50" t="s">
        <v>22</v>
      </c>
      <c r="D10" s="15" t="s">
        <v>51</v>
      </c>
      <c r="E10" s="10">
        <v>6.6993709720326172E-2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/>
      <c r="L10" s="58" t="s">
        <v>53</v>
      </c>
      <c r="M10" s="50" t="s">
        <v>22</v>
      </c>
      <c r="N10" s="15" t="s">
        <v>51</v>
      </c>
      <c r="O10" s="10">
        <v>6.6993709720326172E-2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1:20" ht="14.45" customHeight="1" x14ac:dyDescent="0.2">
      <c r="A11" s="5"/>
      <c r="B11" s="58" t="s">
        <v>53</v>
      </c>
      <c r="C11" s="50" t="s">
        <v>22</v>
      </c>
      <c r="D11" s="15" t="s">
        <v>54</v>
      </c>
      <c r="E11" s="10">
        <v>0.73993052526927372</v>
      </c>
      <c r="F11" s="10">
        <v>0.92755842779200004</v>
      </c>
      <c r="G11" s="10">
        <v>1.0552692643284001</v>
      </c>
      <c r="H11" s="10">
        <v>1.1876786444703999</v>
      </c>
      <c r="I11" s="10">
        <v>1.1763229348564002</v>
      </c>
      <c r="J11" s="10">
        <v>1.2678098357632004</v>
      </c>
      <c r="K11" s="10"/>
      <c r="L11" s="58" t="s">
        <v>53</v>
      </c>
      <c r="M11" s="50" t="s">
        <v>22</v>
      </c>
      <c r="N11" s="15" t="s">
        <v>54</v>
      </c>
      <c r="O11" s="10">
        <v>0.73993052526927372</v>
      </c>
      <c r="P11" s="10">
        <v>0.85523398729599986</v>
      </c>
      <c r="Q11" s="10">
        <v>0.81019371599759993</v>
      </c>
      <c r="R11" s="10">
        <v>0.91185236498560007</v>
      </c>
      <c r="S11" s="10">
        <v>1.0218452387848</v>
      </c>
      <c r="T11" s="10">
        <v>1.2678098357632004</v>
      </c>
    </row>
    <row r="12" spans="1:20" ht="14.45" customHeight="1" x14ac:dyDescent="0.2">
      <c r="A12" s="5"/>
      <c r="B12" s="58" t="s">
        <v>53</v>
      </c>
      <c r="C12" s="50" t="s">
        <v>22</v>
      </c>
      <c r="D12" s="15" t="s">
        <v>55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/>
      <c r="L12" s="58" t="s">
        <v>53</v>
      </c>
      <c r="M12" s="50" t="s">
        <v>22</v>
      </c>
      <c r="N12" s="15" t="s">
        <v>55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</row>
    <row r="13" spans="1:20" ht="14.45" customHeight="1" x14ac:dyDescent="0.2">
      <c r="A13" s="5"/>
      <c r="B13" s="58" t="s">
        <v>53</v>
      </c>
      <c r="C13" s="50" t="s">
        <v>22</v>
      </c>
      <c r="D13" s="15" t="s">
        <v>52</v>
      </c>
      <c r="E13" s="10">
        <v>0.24693699104256001</v>
      </c>
      <c r="F13" s="10">
        <v>0.29786867782199999</v>
      </c>
      <c r="G13" s="10">
        <v>0.37039095915709536</v>
      </c>
      <c r="H13" s="10">
        <v>0.41246362693165822</v>
      </c>
      <c r="I13" s="10">
        <v>0.45723698821438258</v>
      </c>
      <c r="J13" s="10">
        <v>0.55505615640959993</v>
      </c>
      <c r="K13" s="10"/>
      <c r="L13" s="58" t="s">
        <v>53</v>
      </c>
      <c r="M13" s="50" t="s">
        <v>22</v>
      </c>
      <c r="N13" s="15" t="s">
        <v>52</v>
      </c>
      <c r="O13" s="10">
        <v>0.24693699104256001</v>
      </c>
      <c r="P13" s="10">
        <v>0.2941663552728</v>
      </c>
      <c r="Q13" s="10">
        <v>0.35783000229154466</v>
      </c>
      <c r="R13" s="10">
        <v>0.39392463880223999</v>
      </c>
      <c r="S13" s="10">
        <v>0.43157621267293722</v>
      </c>
      <c r="T13" s="10">
        <v>0.51091916083968003</v>
      </c>
    </row>
    <row r="14" spans="1:20" ht="14.45" customHeight="1" x14ac:dyDescent="0.2">
      <c r="A14" s="5"/>
      <c r="B14" s="58" t="s">
        <v>53</v>
      </c>
      <c r="C14" s="50" t="s">
        <v>22</v>
      </c>
      <c r="D14" s="15" t="s">
        <v>56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/>
      <c r="L14" s="58" t="s">
        <v>53</v>
      </c>
      <c r="M14" s="50" t="s">
        <v>22</v>
      </c>
      <c r="N14" s="15" t="s">
        <v>56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</row>
    <row r="15" spans="1:20" ht="14.45" customHeight="1" x14ac:dyDescent="0.2">
      <c r="A15" s="5"/>
      <c r="B15" s="58" t="s">
        <v>53</v>
      </c>
      <c r="C15" s="50" t="s">
        <v>21</v>
      </c>
      <c r="D15" s="15" t="s">
        <v>51</v>
      </c>
      <c r="E15" s="10">
        <v>0.25600266334915245</v>
      </c>
      <c r="F15" s="10">
        <v>0.12340571921079833</v>
      </c>
      <c r="G15" s="10">
        <v>0.13252076406172977</v>
      </c>
      <c r="H15" s="10">
        <v>0.13884532265185401</v>
      </c>
      <c r="I15" s="10">
        <v>0.14454971303894179</v>
      </c>
      <c r="J15" s="10">
        <v>0.15718996523838472</v>
      </c>
      <c r="K15" s="10"/>
      <c r="L15" s="58" t="s">
        <v>53</v>
      </c>
      <c r="M15" s="50" t="s">
        <v>21</v>
      </c>
      <c r="N15" s="15" t="s">
        <v>51</v>
      </c>
      <c r="O15" s="10">
        <v>0.25600266334915245</v>
      </c>
      <c r="P15" s="10">
        <v>0.12325147127645344</v>
      </c>
      <c r="Q15" s="10">
        <v>9.5631346483369128E-2</v>
      </c>
      <c r="R15" s="10">
        <v>8.5576073806105629E-2</v>
      </c>
      <c r="S15" s="10">
        <v>7.6472400350567293E-2</v>
      </c>
      <c r="T15" s="10">
        <v>6.2414144996665852E-2</v>
      </c>
    </row>
    <row r="16" spans="1:20" ht="14.45" customHeight="1" x14ac:dyDescent="0.2">
      <c r="A16" s="5"/>
      <c r="B16" s="58" t="s">
        <v>53</v>
      </c>
      <c r="C16" s="50" t="s">
        <v>21</v>
      </c>
      <c r="D16" s="15" t="s">
        <v>54</v>
      </c>
      <c r="E16" s="10">
        <v>4.3725211286508454</v>
      </c>
      <c r="F16" s="10">
        <v>3.985694427933745</v>
      </c>
      <c r="G16" s="10">
        <v>4.7068161085080238</v>
      </c>
      <c r="H16" s="10">
        <v>5.1529439585903898</v>
      </c>
      <c r="I16" s="10">
        <v>5.6266205513172283</v>
      </c>
      <c r="J16" s="10">
        <v>6.6994785788920055</v>
      </c>
      <c r="K16" s="10"/>
      <c r="L16" s="58" t="s">
        <v>53</v>
      </c>
      <c r="M16" s="50" t="s">
        <v>21</v>
      </c>
      <c r="N16" s="15" t="s">
        <v>54</v>
      </c>
      <c r="O16" s="10">
        <v>4.3725211286508454</v>
      </c>
      <c r="P16" s="10">
        <v>3.9570454449280899</v>
      </c>
      <c r="Q16" s="10">
        <v>3.9493364933445276</v>
      </c>
      <c r="R16" s="10">
        <v>3.9469744289797921</v>
      </c>
      <c r="S16" s="10">
        <v>3.9567128831696499</v>
      </c>
      <c r="T16" s="10">
        <v>3.9943296971200137</v>
      </c>
    </row>
    <row r="17" spans="1:20" ht="14.45" customHeight="1" x14ac:dyDescent="0.2">
      <c r="A17" s="5"/>
      <c r="B17" s="58" t="s">
        <v>53</v>
      </c>
      <c r="C17" s="50" t="s">
        <v>21</v>
      </c>
      <c r="D17" s="15" t="s">
        <v>55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58" t="s">
        <v>53</v>
      </c>
      <c r="M17" s="50" t="s">
        <v>21</v>
      </c>
      <c r="N17" s="15" t="s">
        <v>55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</row>
    <row r="18" spans="1:20" ht="14.45" customHeight="1" x14ac:dyDescent="0.2">
      <c r="A18" s="5"/>
      <c r="B18" s="58" t="s">
        <v>53</v>
      </c>
      <c r="C18" s="50" t="s">
        <v>21</v>
      </c>
      <c r="D18" s="15" t="s">
        <v>52</v>
      </c>
      <c r="E18" s="10">
        <v>0.65223723700000003</v>
      </c>
      <c r="F18" s="10">
        <v>0.60347478466955762</v>
      </c>
      <c r="G18" s="10">
        <v>0.739642067070854</v>
      </c>
      <c r="H18" s="10">
        <v>0.82493643957255991</v>
      </c>
      <c r="I18" s="10">
        <v>0.91524797959903692</v>
      </c>
      <c r="J18" s="10">
        <v>1.1228945693271337</v>
      </c>
      <c r="K18" s="10"/>
      <c r="L18" s="58" t="s">
        <v>53</v>
      </c>
      <c r="M18" s="50" t="s">
        <v>21</v>
      </c>
      <c r="N18" s="15" t="s">
        <v>52</v>
      </c>
      <c r="O18" s="10">
        <v>0.65223723700000003</v>
      </c>
      <c r="P18" s="10">
        <v>0.60201984586080759</v>
      </c>
      <c r="Q18" s="10">
        <v>0.65434850740797601</v>
      </c>
      <c r="R18" s="10">
        <v>0.68235422807142276</v>
      </c>
      <c r="S18" s="10">
        <v>0.70732694832036491</v>
      </c>
      <c r="T18" s="10">
        <v>0.75475240316940861</v>
      </c>
    </row>
    <row r="19" spans="1:20" ht="14.45" customHeight="1" x14ac:dyDescent="0.2">
      <c r="A19" s="5"/>
      <c r="B19" s="58" t="s">
        <v>53</v>
      </c>
      <c r="C19" s="50" t="s">
        <v>21</v>
      </c>
      <c r="D19" s="15" t="s">
        <v>56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58" t="s">
        <v>53</v>
      </c>
      <c r="M19" s="50" t="s">
        <v>21</v>
      </c>
      <c r="N19" s="15" t="s">
        <v>56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1:20" ht="14.45" customHeight="1" x14ac:dyDescent="0.2">
      <c r="A20" s="5"/>
      <c r="B20" s="58" t="s">
        <v>53</v>
      </c>
      <c r="C20" s="50" t="s">
        <v>20</v>
      </c>
      <c r="D20" s="15" t="s">
        <v>51</v>
      </c>
      <c r="E20" s="10">
        <v>2.7019300309905692</v>
      </c>
      <c r="F20" s="10">
        <v>3.1458035661565389</v>
      </c>
      <c r="G20" s="10">
        <v>4.1175003522844671</v>
      </c>
      <c r="H20" s="10">
        <v>4.6969564279515899</v>
      </c>
      <c r="I20" s="10">
        <v>5.329451631117017</v>
      </c>
      <c r="J20" s="10">
        <v>6.7646558980845208</v>
      </c>
      <c r="K20" s="10"/>
      <c r="L20" s="58" t="s">
        <v>53</v>
      </c>
      <c r="M20" s="50" t="s">
        <v>20</v>
      </c>
      <c r="N20" s="15" t="s">
        <v>51</v>
      </c>
      <c r="O20" s="10">
        <v>2.7019300309905692</v>
      </c>
      <c r="P20" s="10">
        <v>2.7116531248943083</v>
      </c>
      <c r="Q20" s="10">
        <v>2.7800418846779098</v>
      </c>
      <c r="R20" s="10">
        <v>3.066177255439134</v>
      </c>
      <c r="S20" s="10">
        <v>3.3586123599941566</v>
      </c>
      <c r="T20" s="10">
        <v>3.9551168896105011</v>
      </c>
    </row>
    <row r="21" spans="1:20" ht="14.45" customHeight="1" x14ac:dyDescent="0.2">
      <c r="A21" s="5"/>
      <c r="B21" s="58" t="s">
        <v>53</v>
      </c>
      <c r="C21" s="50" t="s">
        <v>20</v>
      </c>
      <c r="D21" s="15" t="s">
        <v>54</v>
      </c>
      <c r="E21" s="10">
        <v>0.1250430410491748</v>
      </c>
      <c r="F21" s="10">
        <v>0.14631135604065293</v>
      </c>
      <c r="G21" s="10">
        <v>0.19150498350303816</v>
      </c>
      <c r="H21" s="10">
        <v>0.2184554915096252</v>
      </c>
      <c r="I21" s="10">
        <v>0.24787284987870048</v>
      </c>
      <c r="J21" s="10">
        <v>0.31462421501619475</v>
      </c>
      <c r="K21" s="10"/>
      <c r="L21" s="58" t="s">
        <v>53</v>
      </c>
      <c r="M21" s="50" t="s">
        <v>20</v>
      </c>
      <c r="N21" s="15" t="s">
        <v>54</v>
      </c>
      <c r="O21" s="10">
        <v>0.1250430410491748</v>
      </c>
      <c r="P21" s="10">
        <v>0.13765648875168388</v>
      </c>
      <c r="Q21" s="10">
        <v>0.16577117080350592</v>
      </c>
      <c r="R21" s="10">
        <v>0.18283314230861467</v>
      </c>
      <c r="S21" s="10">
        <v>0.20027076076080871</v>
      </c>
      <c r="T21" s="10">
        <v>0.23583974078556555</v>
      </c>
    </row>
    <row r="22" spans="1:20" ht="14.45" customHeight="1" x14ac:dyDescent="0.2">
      <c r="A22" s="5"/>
      <c r="B22" s="58" t="s">
        <v>53</v>
      </c>
      <c r="C22" s="50" t="s">
        <v>20</v>
      </c>
      <c r="D22" s="15" t="s">
        <v>55</v>
      </c>
      <c r="E22" s="10">
        <v>0.14304923896025595</v>
      </c>
      <c r="F22" s="10">
        <v>0.16654939280280823</v>
      </c>
      <c r="G22" s="10">
        <v>0.21799428003579374</v>
      </c>
      <c r="H22" s="10">
        <v>0.24867262835878465</v>
      </c>
      <c r="I22" s="10">
        <v>0.28215904600138225</v>
      </c>
      <c r="J22" s="10">
        <v>0.35814357401928409</v>
      </c>
      <c r="K22" s="10"/>
      <c r="L22" s="58" t="s">
        <v>53</v>
      </c>
      <c r="M22" s="50" t="s">
        <v>20</v>
      </c>
      <c r="N22" s="15" t="s">
        <v>55</v>
      </c>
      <c r="O22" s="10">
        <v>0.14304923896025595</v>
      </c>
      <c r="P22" s="10">
        <v>0.14356401216582232</v>
      </c>
      <c r="Q22" s="10">
        <v>0.14718474250608707</v>
      </c>
      <c r="R22" s="10">
        <v>0.16233370882184237</v>
      </c>
      <c r="S22" s="10">
        <v>0.17781620417592164</v>
      </c>
      <c r="T22" s="10">
        <v>0.20939715483683882</v>
      </c>
    </row>
    <row r="23" spans="1:20" ht="14.45" customHeight="1" x14ac:dyDescent="0.2">
      <c r="A23" s="5"/>
      <c r="B23" s="58" t="s">
        <v>53</v>
      </c>
      <c r="C23" s="50" t="s">
        <v>20</v>
      </c>
      <c r="D23" s="15" t="s">
        <v>52</v>
      </c>
      <c r="E23" s="10">
        <v>0.39414959365999996</v>
      </c>
      <c r="F23" s="10">
        <v>0.44334513845400997</v>
      </c>
      <c r="G23" s="10">
        <v>0.54990899121575199</v>
      </c>
      <c r="H23" s="10">
        <v>0.60972896535926391</v>
      </c>
      <c r="I23" s="10">
        <v>0.67176755098527197</v>
      </c>
      <c r="J23" s="10">
        <v>0.80129529515318398</v>
      </c>
      <c r="K23" s="10"/>
      <c r="L23" s="58" t="s">
        <v>53</v>
      </c>
      <c r="M23" s="50" t="s">
        <v>20</v>
      </c>
      <c r="N23" s="15" t="s">
        <v>52</v>
      </c>
      <c r="O23" s="10">
        <v>0.39414959365999996</v>
      </c>
      <c r="P23" s="10">
        <v>0.42383776876325996</v>
      </c>
      <c r="Q23" s="10">
        <v>0.48120060867933601</v>
      </c>
      <c r="R23" s="10">
        <v>0.54659626594876798</v>
      </c>
      <c r="S23" s="10">
        <v>0.61746817948962995</v>
      </c>
      <c r="T23" s="10">
        <v>0.77692205967969596</v>
      </c>
    </row>
    <row r="24" spans="1:20" ht="14.45" customHeight="1" x14ac:dyDescent="0.2">
      <c r="A24" s="5"/>
      <c r="B24" s="58" t="s">
        <v>53</v>
      </c>
      <c r="C24" s="50" t="s">
        <v>20</v>
      </c>
      <c r="D24" s="15" t="s">
        <v>56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/>
      <c r="L24" s="58" t="s">
        <v>53</v>
      </c>
      <c r="M24" s="50" t="s">
        <v>20</v>
      </c>
      <c r="N24" s="15" t="s">
        <v>56</v>
      </c>
      <c r="O24" s="10">
        <v>0</v>
      </c>
      <c r="P24" s="10">
        <v>0.30254173352018437</v>
      </c>
      <c r="Q24" s="10">
        <v>0.95637213925099573</v>
      </c>
      <c r="R24" s="10">
        <v>1.0548065902420076</v>
      </c>
      <c r="S24" s="10">
        <v>1.1554082351585118</v>
      </c>
      <c r="T24" s="10">
        <v>1.3606138891474937</v>
      </c>
    </row>
    <row r="25" spans="1:20" ht="14.45" customHeight="1" x14ac:dyDescent="0.2">
      <c r="A25" s="5"/>
      <c r="B25" s="58" t="s">
        <v>53</v>
      </c>
      <c r="C25" s="50" t="s">
        <v>19</v>
      </c>
      <c r="D25" s="15" t="s">
        <v>51</v>
      </c>
      <c r="E25" s="10">
        <v>9.1286824266000002E-2</v>
      </c>
      <c r="F25" s="10">
        <v>8.9459084275508402E-2</v>
      </c>
      <c r="G25" s="10">
        <v>8.5532171204668883E-2</v>
      </c>
      <c r="H25" s="10">
        <v>8.4422116565428779E-2</v>
      </c>
      <c r="I25" s="10">
        <v>8.3316509134345199E-2</v>
      </c>
      <c r="J25" s="10">
        <v>8.1084886953839974E-2</v>
      </c>
      <c r="K25" s="10"/>
      <c r="L25" s="58" t="s">
        <v>53</v>
      </c>
      <c r="M25" s="50" t="s">
        <v>19</v>
      </c>
      <c r="N25" s="15" t="s">
        <v>51</v>
      </c>
      <c r="O25" s="10">
        <v>9.1286824266000002E-2</v>
      </c>
      <c r="P25" s="10">
        <v>8.6899046516039996E-2</v>
      </c>
      <c r="Q25" s="10">
        <v>7.8621162182640009E-2</v>
      </c>
      <c r="R25" s="10">
        <v>7.6325440521587892E-2</v>
      </c>
      <c r="S25" s="10">
        <v>7.401530046555585E-2</v>
      </c>
      <c r="T25" s="10">
        <v>6.931392798986015E-2</v>
      </c>
    </row>
    <row r="26" spans="1:20" ht="14.45" customHeight="1" x14ac:dyDescent="0.2">
      <c r="A26" s="5"/>
      <c r="B26" s="58" t="s">
        <v>53</v>
      </c>
      <c r="C26" s="50" t="s">
        <v>19</v>
      </c>
      <c r="D26" s="15" t="s">
        <v>54</v>
      </c>
      <c r="E26" s="10">
        <v>2.8652524949339999</v>
      </c>
      <c r="F26" s="10">
        <v>3.3263489888732889</v>
      </c>
      <c r="G26" s="10">
        <v>3.4342035328900127</v>
      </c>
      <c r="H26" s="10">
        <v>3.4214897439521654</v>
      </c>
      <c r="I26" s="10">
        <v>3.4088268902240508</v>
      </c>
      <c r="J26" s="10">
        <v>3.38326745162616</v>
      </c>
      <c r="K26" s="10"/>
      <c r="L26" s="58" t="s">
        <v>53</v>
      </c>
      <c r="M26" s="50" t="s">
        <v>19</v>
      </c>
      <c r="N26" s="15" t="s">
        <v>54</v>
      </c>
      <c r="O26" s="10">
        <v>2.8652524949339999</v>
      </c>
      <c r="P26" s="10">
        <v>3.2970281080839601</v>
      </c>
      <c r="Q26" s="10">
        <v>3.3550496723973602</v>
      </c>
      <c r="R26" s="10">
        <v>3.3287560832109393</v>
      </c>
      <c r="S26" s="10">
        <v>3.3022973558194986</v>
      </c>
      <c r="T26" s="10">
        <v>3.2484511258581366</v>
      </c>
    </row>
    <row r="27" spans="1:20" ht="14.45" customHeight="1" x14ac:dyDescent="0.2">
      <c r="A27" s="5"/>
      <c r="B27" s="58" t="s">
        <v>53</v>
      </c>
      <c r="C27" s="50" t="s">
        <v>19</v>
      </c>
      <c r="D27" s="15" t="s">
        <v>55</v>
      </c>
      <c r="E27" s="10">
        <v>1.6454466515787303</v>
      </c>
      <c r="F27" s="10">
        <v>1.6454462934439529</v>
      </c>
      <c r="G27" s="10">
        <v>1.6454462934439529</v>
      </c>
      <c r="H27" s="10">
        <v>1.6454462934439529</v>
      </c>
      <c r="I27" s="10">
        <v>1.6454462934439529</v>
      </c>
      <c r="J27" s="10">
        <v>1.6454462934439529</v>
      </c>
      <c r="K27" s="10"/>
      <c r="L27" s="58" t="s">
        <v>53</v>
      </c>
      <c r="M27" s="50" t="s">
        <v>19</v>
      </c>
      <c r="N27" s="15" t="s">
        <v>55</v>
      </c>
      <c r="O27" s="10">
        <v>1.6454466515787303</v>
      </c>
      <c r="P27" s="10">
        <v>1.6454462934439529</v>
      </c>
      <c r="Q27" s="10">
        <v>1.6454462934439529</v>
      </c>
      <c r="R27" s="10">
        <v>1.6454462934439529</v>
      </c>
      <c r="S27" s="10">
        <v>1.6454462934439529</v>
      </c>
      <c r="T27" s="10">
        <v>1.6454462934439529</v>
      </c>
    </row>
    <row r="28" spans="1:20" ht="14.45" customHeight="1" x14ac:dyDescent="0.2">
      <c r="A28" s="5"/>
      <c r="B28" s="58" t="s">
        <v>53</v>
      </c>
      <c r="C28" s="50" t="s">
        <v>19</v>
      </c>
      <c r="D28" s="15" t="s">
        <v>52</v>
      </c>
      <c r="E28" s="10">
        <v>0.47430276239999997</v>
      </c>
      <c r="F28" s="10">
        <v>0.51087465110039199</v>
      </c>
      <c r="G28" s="10">
        <v>0.59482208117602164</v>
      </c>
      <c r="H28" s="10">
        <v>0.66635283279140922</v>
      </c>
      <c r="I28" s="10">
        <v>0.73857550705602426</v>
      </c>
      <c r="J28" s="10">
        <v>0.88016979723187194</v>
      </c>
      <c r="K28" s="10"/>
      <c r="L28" s="58" t="s">
        <v>53</v>
      </c>
      <c r="M28" s="50" t="s">
        <v>19</v>
      </c>
      <c r="N28" s="15" t="s">
        <v>52</v>
      </c>
      <c r="O28" s="10">
        <v>0.47430276239999997</v>
      </c>
      <c r="P28" s="10">
        <v>0.49625108198239992</v>
      </c>
      <c r="Q28" s="10">
        <v>0.54678326569036784</v>
      </c>
      <c r="R28" s="10">
        <v>0.6024264218725105</v>
      </c>
      <c r="S28" s="10">
        <v>0.65611850837797114</v>
      </c>
      <c r="T28" s="10">
        <v>0.75244039451453226</v>
      </c>
    </row>
    <row r="29" spans="1:20" ht="14.45" customHeight="1" x14ac:dyDescent="0.2">
      <c r="A29" s="5"/>
      <c r="B29" s="58" t="s">
        <v>53</v>
      </c>
      <c r="C29" s="50" t="s">
        <v>19</v>
      </c>
      <c r="D29" s="15" t="s">
        <v>56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58" t="s">
        <v>53</v>
      </c>
      <c r="M29" s="50" t="s">
        <v>19</v>
      </c>
      <c r="N29" s="15" t="s">
        <v>56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</row>
    <row r="30" spans="1:20" ht="14.45" customHeight="1" x14ac:dyDescent="0.2">
      <c r="A30" s="5"/>
      <c r="B30" s="58" t="s">
        <v>53</v>
      </c>
      <c r="C30" s="50" t="s">
        <v>18</v>
      </c>
      <c r="D30" s="15" t="s">
        <v>51</v>
      </c>
      <c r="E30" s="10">
        <v>3.6715507373737369E-2</v>
      </c>
      <c r="F30" s="10">
        <v>3.8853428161603351E-2</v>
      </c>
      <c r="G30" s="10">
        <v>3.0640574842538612E-2</v>
      </c>
      <c r="H30" s="10">
        <v>2.1890414837847903E-2</v>
      </c>
      <c r="I30" s="10">
        <v>1.0658603681688692E-2</v>
      </c>
      <c r="J30" s="10">
        <v>1.3277847964892356E-2</v>
      </c>
      <c r="K30" s="10"/>
      <c r="L30" s="58" t="s">
        <v>53</v>
      </c>
      <c r="M30" s="50" t="s">
        <v>18</v>
      </c>
      <c r="N30" s="15" t="s">
        <v>51</v>
      </c>
      <c r="O30" s="10">
        <v>3.6715507373737369E-2</v>
      </c>
      <c r="P30" s="10">
        <v>3.8417270139158174E-2</v>
      </c>
      <c r="Q30" s="10">
        <v>2.9731209059907622E-2</v>
      </c>
      <c r="R30" s="10">
        <v>2.1043308386201234E-2</v>
      </c>
      <c r="S30" s="10">
        <v>1.01504648523821E-2</v>
      </c>
      <c r="T30" s="10">
        <v>1.2408380497043639E-2</v>
      </c>
    </row>
    <row r="31" spans="1:20" ht="14.45" customHeight="1" x14ac:dyDescent="0.2">
      <c r="A31" s="5"/>
      <c r="B31" s="58" t="s">
        <v>53</v>
      </c>
      <c r="C31" s="50" t="s">
        <v>18</v>
      </c>
      <c r="D31" s="15" t="s">
        <v>54</v>
      </c>
      <c r="E31" s="10">
        <v>6.1523282626262638E-2</v>
      </c>
      <c r="F31" s="10">
        <v>8.7271990769596644E-2</v>
      </c>
      <c r="G31" s="10">
        <v>0.13102108118866143</v>
      </c>
      <c r="H31" s="10">
        <v>0.16067728464125211</v>
      </c>
      <c r="I31" s="10">
        <v>0.19448590898101134</v>
      </c>
      <c r="J31" s="10">
        <v>0.24227885827110771</v>
      </c>
      <c r="K31" s="10"/>
      <c r="L31" s="58" t="s">
        <v>53</v>
      </c>
      <c r="M31" s="50" t="s">
        <v>18</v>
      </c>
      <c r="N31" s="15" t="s">
        <v>54</v>
      </c>
      <c r="O31" s="10">
        <v>6.1523282626262638E-2</v>
      </c>
      <c r="P31" s="10">
        <v>8.6292299125641833E-2</v>
      </c>
      <c r="Q31" s="10">
        <v>0.12713257424489241</v>
      </c>
      <c r="R31" s="10">
        <v>0.15445945983249876</v>
      </c>
      <c r="S31" s="10">
        <v>0.18521397758571792</v>
      </c>
      <c r="T31" s="10">
        <v>0.22641381854695641</v>
      </c>
    </row>
    <row r="32" spans="1:20" ht="14.45" customHeight="1" x14ac:dyDescent="0.2">
      <c r="A32" s="5"/>
      <c r="B32" s="58" t="s">
        <v>53</v>
      </c>
      <c r="C32" s="50" t="s">
        <v>18</v>
      </c>
      <c r="D32" s="15" t="s">
        <v>55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/>
      <c r="L32" s="58" t="s">
        <v>53</v>
      </c>
      <c r="M32" s="50" t="s">
        <v>18</v>
      </c>
      <c r="N32" s="15" t="s">
        <v>55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</row>
    <row r="33" spans="1:20" ht="14.45" customHeight="1" x14ac:dyDescent="0.2">
      <c r="A33" s="5"/>
      <c r="B33" s="58" t="s">
        <v>53</v>
      </c>
      <c r="C33" s="50" t="s">
        <v>18</v>
      </c>
      <c r="D33" s="15" t="s">
        <v>52</v>
      </c>
      <c r="E33" s="10">
        <v>0.20369818100000001</v>
      </c>
      <c r="F33" s="10">
        <v>0.26152112026367996</v>
      </c>
      <c r="G33" s="10">
        <v>0.33520552595367997</v>
      </c>
      <c r="H33" s="10">
        <v>0.37855421766948993</v>
      </c>
      <c r="I33" s="10">
        <v>0.42536725128152997</v>
      </c>
      <c r="J33" s="10">
        <v>0.52989696028040001</v>
      </c>
      <c r="K33" s="10"/>
      <c r="L33" s="58" t="s">
        <v>53</v>
      </c>
      <c r="M33" s="50" t="s">
        <v>18</v>
      </c>
      <c r="N33" s="15" t="s">
        <v>52</v>
      </c>
      <c r="O33" s="10">
        <v>0.20369818100000001</v>
      </c>
      <c r="P33" s="10">
        <v>0.25858535526071996</v>
      </c>
      <c r="Q33" s="10">
        <v>0.32525713441672</v>
      </c>
      <c r="R33" s="10">
        <v>0.36390507910992997</v>
      </c>
      <c r="S33" s="10">
        <v>0.40508827069959003</v>
      </c>
      <c r="T33" s="10">
        <v>0.49519795111159992</v>
      </c>
    </row>
    <row r="34" spans="1:20" ht="14.45" customHeight="1" x14ac:dyDescent="0.2">
      <c r="A34" s="5"/>
      <c r="B34" s="58" t="s">
        <v>53</v>
      </c>
      <c r="C34" s="50" t="s">
        <v>18</v>
      </c>
      <c r="D34" s="15" t="s">
        <v>56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/>
      <c r="L34" s="58" t="s">
        <v>53</v>
      </c>
      <c r="M34" s="50" t="s">
        <v>18</v>
      </c>
      <c r="N34" s="15" t="s">
        <v>56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</row>
    <row r="35" spans="1:20" ht="14.45" customHeight="1" x14ac:dyDescent="0.2">
      <c r="A35" s="5"/>
      <c r="B35" s="58" t="s">
        <v>53</v>
      </c>
      <c r="C35" s="49" t="s">
        <v>17</v>
      </c>
      <c r="D35" s="40"/>
      <c r="E35" s="43"/>
      <c r="F35" s="43"/>
      <c r="G35" s="43"/>
      <c r="H35" s="43"/>
      <c r="I35" s="44"/>
      <c r="J35" s="45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 x14ac:dyDescent="0.2">
      <c r="A36" s="5"/>
      <c r="B36" s="58" t="s">
        <v>53</v>
      </c>
      <c r="C36" s="50" t="s">
        <v>16</v>
      </c>
      <c r="D36" s="48" t="s">
        <v>57</v>
      </c>
      <c r="E36" s="10">
        <v>0.78200000120400004</v>
      </c>
      <c r="F36" s="10">
        <v>0.76729304372472362</v>
      </c>
      <c r="G36" s="10">
        <v>1.0711955653020087</v>
      </c>
      <c r="H36" s="10">
        <v>1.2676545771406034</v>
      </c>
      <c r="I36" s="10">
        <v>1.486056149552222</v>
      </c>
      <c r="J36" s="10">
        <v>2.0279947251412835</v>
      </c>
      <c r="K36" s="10"/>
      <c r="L36" s="58" t="s">
        <v>53</v>
      </c>
      <c r="M36" s="50" t="s">
        <v>16</v>
      </c>
      <c r="N36" s="48" t="s">
        <v>57</v>
      </c>
      <c r="O36" s="10">
        <v>0.78200000120400004</v>
      </c>
      <c r="P36" s="10">
        <v>0.75106229491004417</v>
      </c>
      <c r="Q36" s="10">
        <v>1.0088698291877436</v>
      </c>
      <c r="R36" s="10">
        <v>1.1695213938831437</v>
      </c>
      <c r="S36" s="10">
        <v>1.3414227476287839</v>
      </c>
      <c r="T36" s="10">
        <v>1.7463287910938832</v>
      </c>
    </row>
    <row r="37" spans="1:20" ht="14.45" customHeight="1" x14ac:dyDescent="0.2">
      <c r="A37" s="5"/>
      <c r="B37" s="58" t="s">
        <v>53</v>
      </c>
      <c r="C37" s="50" t="s">
        <v>16</v>
      </c>
      <c r="D37" s="15" t="s">
        <v>52</v>
      </c>
      <c r="E37" s="10">
        <v>0.8639991621753601</v>
      </c>
      <c r="F37" s="10">
        <v>0.84775005869622999</v>
      </c>
      <c r="G37" s="10">
        <v>1.1835192704884134</v>
      </c>
      <c r="H37" s="10">
        <v>1.4005786328528709</v>
      </c>
      <c r="I37" s="10">
        <v>1.6418814145547773</v>
      </c>
      <c r="J37" s="10">
        <v>2.240646727263913</v>
      </c>
      <c r="K37" s="10"/>
      <c r="L37" s="58" t="s">
        <v>53</v>
      </c>
      <c r="M37" s="50" t="s">
        <v>16</v>
      </c>
      <c r="N37" s="15" t="s">
        <v>52</v>
      </c>
      <c r="O37" s="10">
        <v>0.8639991621753601</v>
      </c>
      <c r="P37" s="10">
        <v>0.82981738177069209</v>
      </c>
      <c r="Q37" s="10">
        <v>1.1146581660104353</v>
      </c>
      <c r="R37" s="10">
        <v>1.2921553745593863</v>
      </c>
      <c r="S37" s="10">
        <v>1.4820820054856929</v>
      </c>
      <c r="T37" s="10">
        <v>1.9294457929217028</v>
      </c>
    </row>
    <row r="38" spans="1:20" ht="14.45" customHeight="1" x14ac:dyDescent="0.2">
      <c r="A38" s="5"/>
      <c r="B38" s="58" t="s">
        <v>53</v>
      </c>
      <c r="C38" s="50" t="s">
        <v>15</v>
      </c>
      <c r="D38" s="15" t="s">
        <v>51</v>
      </c>
      <c r="E38" s="10">
        <v>1.5579713484210531</v>
      </c>
      <c r="F38" s="10">
        <v>1.4396406986905927</v>
      </c>
      <c r="G38" s="10">
        <v>0.92034644446666947</v>
      </c>
      <c r="H38" s="10">
        <v>0.80120636920324473</v>
      </c>
      <c r="I38" s="10">
        <v>0.86572787330520506</v>
      </c>
      <c r="J38" s="10">
        <v>0.99934246967696627</v>
      </c>
      <c r="K38" s="10"/>
      <c r="L38" s="58" t="s">
        <v>53</v>
      </c>
      <c r="M38" s="50" t="s">
        <v>15</v>
      </c>
      <c r="N38" s="15" t="s">
        <v>51</v>
      </c>
      <c r="O38" s="10">
        <v>1.5579713484210531</v>
      </c>
      <c r="P38" s="10">
        <v>1.3980490175441449</v>
      </c>
      <c r="Q38" s="10">
        <v>0.84666988256995668</v>
      </c>
      <c r="R38" s="10">
        <v>0.72120418653971086</v>
      </c>
      <c r="S38" s="10">
        <v>0.76113513562656188</v>
      </c>
      <c r="T38" s="10">
        <v>0.8327853913974711</v>
      </c>
    </row>
    <row r="39" spans="1:20" ht="14.45" customHeight="1" x14ac:dyDescent="0.2">
      <c r="A39" s="5"/>
      <c r="B39" s="58" t="s">
        <v>53</v>
      </c>
      <c r="C39" s="50" t="s">
        <v>15</v>
      </c>
      <c r="D39" s="15" t="s">
        <v>54</v>
      </c>
      <c r="E39" s="10">
        <v>5.7261939355789444</v>
      </c>
      <c r="F39" s="10">
        <v>7.219479746005276</v>
      </c>
      <c r="G39" s="10">
        <v>10.042379057473934</v>
      </c>
      <c r="H39" s="10">
        <v>11.327406907584407</v>
      </c>
      <c r="I39" s="10">
        <v>12.251326567952672</v>
      </c>
      <c r="J39" s="10">
        <v>14.154691592603852</v>
      </c>
      <c r="K39" s="10"/>
      <c r="L39" s="58" t="s">
        <v>53</v>
      </c>
      <c r="M39" s="50" t="s">
        <v>15</v>
      </c>
      <c r="N39" s="15" t="s">
        <v>54</v>
      </c>
      <c r="O39" s="10">
        <v>5.7261939355789444</v>
      </c>
      <c r="P39" s="10">
        <v>6.9510216266471332</v>
      </c>
      <c r="Q39" s="10">
        <v>9.1321120975214427</v>
      </c>
      <c r="R39" s="10">
        <v>10.015334447191716</v>
      </c>
      <c r="S39" s="10">
        <v>10.497999757319864</v>
      </c>
      <c r="T39" s="10">
        <v>11.276026452721876</v>
      </c>
    </row>
    <row r="40" spans="1:20" ht="14.45" customHeight="1" x14ac:dyDescent="0.2">
      <c r="A40" s="5"/>
      <c r="B40" s="58" t="s">
        <v>53</v>
      </c>
      <c r="C40" s="50" t="s">
        <v>15</v>
      </c>
      <c r="D40" s="15" t="s">
        <v>55</v>
      </c>
      <c r="E40" s="10">
        <v>1.7059999999999995</v>
      </c>
      <c r="F40" s="10">
        <v>1.5996776745463945</v>
      </c>
      <c r="G40" s="10">
        <v>1.037746883185815</v>
      </c>
      <c r="H40" s="10">
        <v>0.9034091644816491</v>
      </c>
      <c r="I40" s="10">
        <v>0.97616110499582343</v>
      </c>
      <c r="J40" s="10">
        <v>1.126819731175746</v>
      </c>
      <c r="K40" s="10"/>
      <c r="L40" s="58" t="s">
        <v>53</v>
      </c>
      <c r="M40" s="50" t="s">
        <v>15</v>
      </c>
      <c r="N40" s="15" t="s">
        <v>55</v>
      </c>
      <c r="O40" s="10">
        <v>1.7059999999999995</v>
      </c>
      <c r="P40" s="10">
        <v>1.5545509033913838</v>
      </c>
      <c r="Q40" s="10">
        <v>0.95467205529699006</v>
      </c>
      <c r="R40" s="10">
        <v>0.81320181244993206</v>
      </c>
      <c r="S40" s="10">
        <v>0.85822639879637519</v>
      </c>
      <c r="T40" s="10">
        <v>0.93901644264645512</v>
      </c>
    </row>
    <row r="41" spans="1:20" ht="14.45" customHeight="1" x14ac:dyDescent="0.2">
      <c r="A41" s="5"/>
      <c r="B41" s="58" t="s">
        <v>53</v>
      </c>
      <c r="C41" s="50" t="s">
        <v>15</v>
      </c>
      <c r="D41" s="15" t="s">
        <v>52</v>
      </c>
      <c r="E41" s="10">
        <v>9.6064526287799996</v>
      </c>
      <c r="F41" s="10">
        <v>12.949997203179281</v>
      </c>
      <c r="G41" s="10">
        <v>19.125435384484984</v>
      </c>
      <c r="H41" s="10">
        <v>22.336480435013016</v>
      </c>
      <c r="I41" s="10">
        <v>25.952836899166364</v>
      </c>
      <c r="J41" s="10">
        <v>34.546230436576948</v>
      </c>
      <c r="K41" s="10"/>
      <c r="L41" s="58" t="s">
        <v>53</v>
      </c>
      <c r="M41" s="50" t="s">
        <v>15</v>
      </c>
      <c r="N41" s="15" t="s">
        <v>52</v>
      </c>
      <c r="O41" s="10">
        <v>9.6064526287799996</v>
      </c>
      <c r="P41" s="10">
        <v>10.750695739666124</v>
      </c>
      <c r="Q41" s="10">
        <v>11.853902620153276</v>
      </c>
      <c r="R41" s="10">
        <v>12.578291005194474</v>
      </c>
      <c r="S41" s="10">
        <v>13.269287185103515</v>
      </c>
      <c r="T41" s="10">
        <v>14.50246197122239</v>
      </c>
    </row>
    <row r="42" spans="1:20" ht="15" customHeight="1" x14ac:dyDescent="0.2">
      <c r="A42" s="5"/>
      <c r="B42" s="58" t="s">
        <v>53</v>
      </c>
      <c r="C42" s="50" t="s">
        <v>15</v>
      </c>
      <c r="D42" s="15" t="s">
        <v>56</v>
      </c>
      <c r="E42" s="10">
        <v>0.14599999999999991</v>
      </c>
      <c r="F42" s="10">
        <v>0.17023778133735978</v>
      </c>
      <c r="G42" s="10">
        <v>0.20200782054335376</v>
      </c>
      <c r="H42" s="10">
        <v>0.22014965193999059</v>
      </c>
      <c r="I42" s="10">
        <v>0.23787840100724633</v>
      </c>
      <c r="J42" s="10">
        <v>0.27459204684932481</v>
      </c>
      <c r="K42" s="10"/>
      <c r="L42" s="58" t="s">
        <v>53</v>
      </c>
      <c r="M42" s="50" t="s">
        <v>15</v>
      </c>
      <c r="N42" s="15" t="s">
        <v>56</v>
      </c>
      <c r="O42" s="10">
        <v>0.14599999999999991</v>
      </c>
      <c r="P42" s="10">
        <v>0.16543538800363627</v>
      </c>
      <c r="Q42" s="10">
        <v>0.18583647356487221</v>
      </c>
      <c r="R42" s="10">
        <v>0.1981672347441179</v>
      </c>
      <c r="S42" s="10">
        <v>0.20913917016675487</v>
      </c>
      <c r="T42" s="10">
        <v>0.22882670570777064</v>
      </c>
    </row>
    <row r="43" spans="1:20" ht="17.25" customHeight="1" x14ac:dyDescent="0.2">
      <c r="A43" s="5"/>
      <c r="B43" s="51" t="s">
        <v>12</v>
      </c>
      <c r="C43" s="49" t="s">
        <v>14</v>
      </c>
      <c r="D43" s="15" t="s">
        <v>51</v>
      </c>
      <c r="E43" s="10">
        <v>3.2259745000000004</v>
      </c>
      <c r="F43" s="10">
        <v>4.0171395845658004</v>
      </c>
      <c r="G43" s="10">
        <v>5.9221759190380503</v>
      </c>
      <c r="H43" s="10">
        <v>7.1494860459768912</v>
      </c>
      <c r="I43" s="10">
        <v>8.1776140873880951</v>
      </c>
      <c r="J43" s="10">
        <v>11.171164996040876</v>
      </c>
      <c r="K43" s="10"/>
      <c r="L43" s="51" t="s">
        <v>12</v>
      </c>
      <c r="M43" s="49" t="s">
        <v>14</v>
      </c>
      <c r="N43" s="15" t="s">
        <v>51</v>
      </c>
      <c r="O43" s="10">
        <v>3.2259745000000004</v>
      </c>
      <c r="P43" s="10">
        <v>3.9204055132088</v>
      </c>
      <c r="Q43" s="10">
        <v>5.7875666488688999</v>
      </c>
      <c r="R43" s="10">
        <v>6.8715413091355817</v>
      </c>
      <c r="S43" s="10">
        <v>7.4669913274883841</v>
      </c>
      <c r="T43" s="10">
        <v>9.9442889884905004</v>
      </c>
    </row>
    <row r="44" spans="1:20" ht="14.45" customHeight="1" x14ac:dyDescent="0.2">
      <c r="A44" s="5"/>
      <c r="B44" s="51" t="s">
        <v>12</v>
      </c>
      <c r="C44" s="49" t="s">
        <v>13</v>
      </c>
      <c r="D44" s="15" t="s">
        <v>51</v>
      </c>
      <c r="E44" s="10">
        <v>0.62599999999999989</v>
      </c>
      <c r="F44" s="10">
        <v>0.67651753221639699</v>
      </c>
      <c r="G44" s="10">
        <v>0.76986850463410228</v>
      </c>
      <c r="H44" s="10">
        <v>0.82122351959718876</v>
      </c>
      <c r="I44" s="10">
        <v>0.87590902699665019</v>
      </c>
      <c r="J44" s="10">
        <v>0.9965456716069343</v>
      </c>
      <c r="K44" s="10"/>
      <c r="L44" s="51" t="s">
        <v>12</v>
      </c>
      <c r="M44" s="49" t="s">
        <v>13</v>
      </c>
      <c r="N44" s="15" t="s">
        <v>51</v>
      </c>
      <c r="O44" s="10">
        <v>0.62599999999999989</v>
      </c>
      <c r="P44" s="10">
        <v>0.6308346487007106</v>
      </c>
      <c r="Q44" s="10">
        <v>0.60770555733036624</v>
      </c>
      <c r="R44" s="10">
        <v>0.61198935709336133</v>
      </c>
      <c r="S44" s="10">
        <v>0.61254520599591578</v>
      </c>
      <c r="T44" s="10">
        <v>0.59973686076159449</v>
      </c>
    </row>
    <row r="45" spans="1:20" ht="14.45" customHeight="1" x14ac:dyDescent="0.2">
      <c r="A45" s="5"/>
      <c r="B45" s="51" t="s">
        <v>12</v>
      </c>
      <c r="C45" s="49" t="s">
        <v>13</v>
      </c>
      <c r="D45" s="15" t="s">
        <v>52</v>
      </c>
      <c r="E45" s="10">
        <v>9.6000000000000002E-2</v>
      </c>
      <c r="F45" s="10">
        <v>0.10374709759229089</v>
      </c>
      <c r="G45" s="10">
        <v>0.11806290166912752</v>
      </c>
      <c r="H45" s="10">
        <v>0.12593843112033568</v>
      </c>
      <c r="I45" s="10">
        <v>0.13432470701546073</v>
      </c>
      <c r="J45" s="10">
        <v>0.15282489532630303</v>
      </c>
      <c r="K45" s="10"/>
      <c r="L45" s="51" t="s">
        <v>12</v>
      </c>
      <c r="M45" s="49" t="s">
        <v>13</v>
      </c>
      <c r="N45" s="15" t="s">
        <v>52</v>
      </c>
      <c r="O45" s="10">
        <v>9.6000000000000002E-2</v>
      </c>
      <c r="P45" s="10">
        <v>0.16763785638325526</v>
      </c>
      <c r="Q45" s="10">
        <v>0.34172762717208055</v>
      </c>
      <c r="R45" s="10">
        <v>0.42514793202615442</v>
      </c>
      <c r="S45" s="10">
        <v>0.52163481986177618</v>
      </c>
      <c r="T45" s="10">
        <v>0.76306309361341929</v>
      </c>
    </row>
    <row r="46" spans="1:20" ht="15.75" customHeight="1" x14ac:dyDescent="0.2">
      <c r="A46" s="5"/>
      <c r="B46" s="51" t="s">
        <v>12</v>
      </c>
      <c r="C46" s="49" t="s">
        <v>11</v>
      </c>
      <c r="D46" s="15" t="s">
        <v>51</v>
      </c>
      <c r="E46" s="10">
        <v>0.69999411199999995</v>
      </c>
      <c r="F46" s="10">
        <v>0.8170196703578867</v>
      </c>
      <c r="G46" s="10">
        <v>1.0810684482248809</v>
      </c>
      <c r="H46" s="10">
        <v>1.2363124591807846</v>
      </c>
      <c r="I46" s="10">
        <v>1.4069812100254715</v>
      </c>
      <c r="J46" s="10">
        <v>1.8116254758922632</v>
      </c>
      <c r="K46" s="10"/>
      <c r="L46" s="51" t="s">
        <v>12</v>
      </c>
      <c r="M46" s="49" t="s">
        <v>11</v>
      </c>
      <c r="N46" s="15" t="s">
        <v>51</v>
      </c>
      <c r="O46" s="10">
        <v>0.69999411199999995</v>
      </c>
      <c r="P46" s="10">
        <v>0.77812953404885132</v>
      </c>
      <c r="Q46" s="10">
        <v>0.95415101240327993</v>
      </c>
      <c r="R46" s="10">
        <v>1.0522255340087656</v>
      </c>
      <c r="S46" s="10">
        <v>1.1561164602779299</v>
      </c>
      <c r="T46" s="10">
        <v>1.3935023160563289</v>
      </c>
    </row>
    <row r="47" spans="1:20" ht="14.45" customHeight="1" x14ac:dyDescent="0.2">
      <c r="A47" s="5"/>
      <c r="B47" s="51" t="s">
        <v>12</v>
      </c>
      <c r="C47" s="50" t="s">
        <v>10</v>
      </c>
      <c r="D47" s="15" t="s">
        <v>51</v>
      </c>
      <c r="E47" s="10">
        <v>22.331393311233715</v>
      </c>
      <c r="F47" s="10">
        <v>22.79662973543341</v>
      </c>
      <c r="G47" s="10">
        <v>23.962516211690893</v>
      </c>
      <c r="H47" s="10">
        <v>24.829710998360735</v>
      </c>
      <c r="I47" s="10">
        <v>25.805274010551759</v>
      </c>
      <c r="J47" s="10">
        <v>27.970294121379982</v>
      </c>
      <c r="K47" s="10"/>
      <c r="L47" s="51" t="s">
        <v>12</v>
      </c>
      <c r="M47" s="50" t="s">
        <v>10</v>
      </c>
      <c r="N47" s="15" t="s">
        <v>51</v>
      </c>
      <c r="O47" s="10">
        <v>22.331393311233718</v>
      </c>
      <c r="P47" s="10">
        <v>22.087868711277199</v>
      </c>
      <c r="Q47" s="10">
        <v>21.065076634294726</v>
      </c>
      <c r="R47" s="10">
        <v>20.492175174209503</v>
      </c>
      <c r="S47" s="10">
        <v>19.780941201222479</v>
      </c>
      <c r="T47" s="10">
        <v>17.713605950448237</v>
      </c>
    </row>
    <row r="48" spans="1:20" ht="14.45" customHeight="1" x14ac:dyDescent="0.2">
      <c r="A48" s="5"/>
      <c r="B48" s="51" t="s">
        <v>12</v>
      </c>
      <c r="C48" s="50" t="s">
        <v>10</v>
      </c>
      <c r="D48" s="15" t="s">
        <v>52</v>
      </c>
      <c r="E48" s="10">
        <v>0</v>
      </c>
      <c r="F48" s="10">
        <v>8.8080483631864069E-3</v>
      </c>
      <c r="G48" s="10">
        <v>4.7468662794128452E-2</v>
      </c>
      <c r="H48" s="10">
        <v>7.0177401976485504E-2</v>
      </c>
      <c r="I48" s="10">
        <v>9.8836619883423515E-2</v>
      </c>
      <c r="J48" s="10">
        <v>0.1878053494065971</v>
      </c>
      <c r="K48" s="10"/>
      <c r="L48" s="51" t="s">
        <v>12</v>
      </c>
      <c r="M48" s="50" t="s">
        <v>10</v>
      </c>
      <c r="N48" s="15" t="s">
        <v>52</v>
      </c>
      <c r="O48" s="10">
        <v>0</v>
      </c>
      <c r="P48" s="10">
        <v>5.740761366905639E-2</v>
      </c>
      <c r="Q48" s="10">
        <v>0.2811767176432734</v>
      </c>
      <c r="R48" s="10">
        <v>0.4421660204456565</v>
      </c>
      <c r="S48" s="10">
        <v>0.66173120060071433</v>
      </c>
      <c r="T48" s="10">
        <v>1.358943230442103</v>
      </c>
    </row>
    <row r="49" spans="1:20" ht="14.45" customHeight="1" x14ac:dyDescent="0.2">
      <c r="A49" s="5"/>
      <c r="B49" s="51" t="s">
        <v>12</v>
      </c>
      <c r="C49" s="50" t="s">
        <v>9</v>
      </c>
      <c r="D49" s="15" t="s">
        <v>51</v>
      </c>
      <c r="E49" s="10">
        <v>2.6300000000000012</v>
      </c>
      <c r="F49" s="10">
        <v>2.6620391409239774</v>
      </c>
      <c r="G49" s="10">
        <v>2.7053366433469836</v>
      </c>
      <c r="H49" s="10">
        <v>2.7556251319017164</v>
      </c>
      <c r="I49" s="10">
        <v>2.8064013090115627</v>
      </c>
      <c r="J49" s="10">
        <v>2.8666991634659107</v>
      </c>
      <c r="K49" s="10"/>
      <c r="L49" s="51" t="s">
        <v>12</v>
      </c>
      <c r="M49" s="50" t="s">
        <v>9</v>
      </c>
      <c r="N49" s="15" t="s">
        <v>51</v>
      </c>
      <c r="O49" s="10">
        <v>2.6299999999999994</v>
      </c>
      <c r="P49" s="10">
        <v>2.704724688632238</v>
      </c>
      <c r="Q49" s="10">
        <v>2.7055000707697405</v>
      </c>
      <c r="R49" s="10">
        <v>2.7152182827818097</v>
      </c>
      <c r="S49" s="10">
        <v>2.7010935840358505</v>
      </c>
      <c r="T49" s="10">
        <v>2.5185190564531243</v>
      </c>
    </row>
    <row r="50" spans="1:20" ht="14.45" customHeight="1" x14ac:dyDescent="0.2">
      <c r="A50" s="5"/>
      <c r="B50" s="51" t="s">
        <v>12</v>
      </c>
      <c r="C50" s="50" t="s">
        <v>9</v>
      </c>
      <c r="D50" s="15" t="s">
        <v>54</v>
      </c>
      <c r="E50" s="10">
        <v>0</v>
      </c>
      <c r="F50" s="10">
        <v>3.1419243272845621E-2</v>
      </c>
      <c r="G50" s="10">
        <v>0.1601132396714775</v>
      </c>
      <c r="H50" s="10">
        <v>0.2333769953625533</v>
      </c>
      <c r="I50" s="10">
        <v>0.32450060070804826</v>
      </c>
      <c r="J50" s="10">
        <v>0.59771827919537457</v>
      </c>
      <c r="K50" s="10"/>
      <c r="L50" s="51" t="s">
        <v>12</v>
      </c>
      <c r="M50" s="50" t="s">
        <v>9</v>
      </c>
      <c r="N50" s="15" t="s">
        <v>54</v>
      </c>
      <c r="O50" s="10">
        <v>0</v>
      </c>
      <c r="P50" s="10">
        <v>6.7068485832019242E-2</v>
      </c>
      <c r="Q50" s="10">
        <v>0.34992895586320849</v>
      </c>
      <c r="R50" s="10">
        <v>0.51235800926699582</v>
      </c>
      <c r="S50" s="10">
        <v>0.71449807506258223</v>
      </c>
      <c r="T50" s="10">
        <v>1.3134376181723597</v>
      </c>
    </row>
    <row r="51" spans="1:20" ht="14.45" customHeight="1" x14ac:dyDescent="0.2">
      <c r="A51" s="5"/>
      <c r="B51" s="51" t="s">
        <v>12</v>
      </c>
      <c r="C51" s="50" t="s">
        <v>9</v>
      </c>
      <c r="D51" s="15" t="s">
        <v>52</v>
      </c>
      <c r="E51" s="10">
        <v>0</v>
      </c>
      <c r="F51" s="10">
        <v>2.1200469665670551E-3</v>
      </c>
      <c r="G51" s="10">
        <v>1.1665496070940062E-2</v>
      </c>
      <c r="H51" s="10">
        <v>1.7251393639495717E-2</v>
      </c>
      <c r="I51" s="10">
        <v>2.4291968025193272E-2</v>
      </c>
      <c r="J51" s="10">
        <v>4.5788209109537542E-2</v>
      </c>
      <c r="K51" s="10"/>
      <c r="L51" s="51" t="s">
        <v>12</v>
      </c>
      <c r="M51" s="50" t="s">
        <v>9</v>
      </c>
      <c r="N51" s="15" t="s">
        <v>52</v>
      </c>
      <c r="O51" s="10">
        <v>0</v>
      </c>
      <c r="P51" s="10">
        <v>4.8865466161999178E-3</v>
      </c>
      <c r="Q51" s="10">
        <v>2.7849118213069717E-2</v>
      </c>
      <c r="R51" s="10">
        <v>4.2261979329318827E-2</v>
      </c>
      <c r="S51" s="10">
        <v>6.1178299292261554E-2</v>
      </c>
      <c r="T51" s="10">
        <v>0.12153340884723349</v>
      </c>
    </row>
    <row r="52" spans="1:20" ht="15" customHeight="1" x14ac:dyDescent="0.2">
      <c r="A52" s="5"/>
      <c r="B52" s="51" t="s">
        <v>12</v>
      </c>
      <c r="C52" s="49" t="s">
        <v>8</v>
      </c>
      <c r="D52" s="40"/>
      <c r="E52" s="43"/>
      <c r="F52" s="43"/>
      <c r="G52" s="43"/>
      <c r="H52" s="43"/>
      <c r="I52" s="44"/>
      <c r="J52" s="45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 x14ac:dyDescent="0.2">
      <c r="A53" s="5"/>
      <c r="B53" s="58" t="s">
        <v>46</v>
      </c>
      <c r="C53" s="49" t="s">
        <v>46</v>
      </c>
      <c r="D53" s="15" t="s">
        <v>51</v>
      </c>
      <c r="E53" s="10">
        <v>1.6199999999999997</v>
      </c>
      <c r="F53" s="10">
        <v>1.6264245264791048</v>
      </c>
      <c r="G53" s="10">
        <v>1.5998248014599445</v>
      </c>
      <c r="H53" s="10">
        <v>1.5691455920809347</v>
      </c>
      <c r="I53" s="10">
        <v>1.5304568913797014</v>
      </c>
      <c r="J53" s="10">
        <v>1.4397063061086623</v>
      </c>
      <c r="K53" s="10"/>
      <c r="L53" s="58" t="s">
        <v>46</v>
      </c>
      <c r="M53" s="49" t="s">
        <v>46</v>
      </c>
      <c r="N53" s="15" t="s">
        <v>51</v>
      </c>
      <c r="O53" s="10">
        <v>1.6199999999999997</v>
      </c>
      <c r="P53" s="10">
        <v>1.5578454659834364</v>
      </c>
      <c r="Q53" s="10">
        <v>1.3234652347035236</v>
      </c>
      <c r="R53" s="10">
        <v>1.1951778019399788</v>
      </c>
      <c r="S53" s="10">
        <v>1.0865657059896838</v>
      </c>
      <c r="T53" s="10">
        <v>0.9633155727291447</v>
      </c>
    </row>
    <row r="54" spans="1:20" ht="14.45" customHeight="1" x14ac:dyDescent="0.2">
      <c r="A54" s="5"/>
      <c r="B54" s="58" t="s">
        <v>46</v>
      </c>
      <c r="C54" s="49" t="s">
        <v>46</v>
      </c>
      <c r="D54" s="15" t="s">
        <v>54</v>
      </c>
      <c r="E54" s="10">
        <v>0.31299999999999994</v>
      </c>
      <c r="F54" s="10">
        <v>0.38678438261683962</v>
      </c>
      <c r="G54" s="10">
        <v>0.51041196852031234</v>
      </c>
      <c r="H54" s="10">
        <v>0.57088887982653802</v>
      </c>
      <c r="I54" s="10">
        <v>0.63019563974914783</v>
      </c>
      <c r="J54" s="10">
        <v>0.74666228336511364</v>
      </c>
      <c r="K54" s="10"/>
      <c r="L54" s="58" t="s">
        <v>46</v>
      </c>
      <c r="M54" s="49" t="s">
        <v>46</v>
      </c>
      <c r="N54" s="15" t="s">
        <v>54</v>
      </c>
      <c r="O54" s="10">
        <v>0.31299999999999994</v>
      </c>
      <c r="P54" s="10">
        <v>0.37047543398115906</v>
      </c>
      <c r="Q54" s="10">
        <v>0.42224159469537015</v>
      </c>
      <c r="R54" s="10">
        <v>0.43483142783453804</v>
      </c>
      <c r="S54" s="10">
        <v>0.4474148232303588</v>
      </c>
      <c r="T54" s="10">
        <v>0.49959607856781713</v>
      </c>
    </row>
    <row r="55" spans="1:20" ht="14.45" customHeight="1" x14ac:dyDescent="0.2">
      <c r="A55" s="5"/>
      <c r="B55" s="58" t="s">
        <v>46</v>
      </c>
      <c r="C55" s="49" t="s">
        <v>46</v>
      </c>
      <c r="D55" s="15" t="s">
        <v>55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/>
      <c r="L55" s="58" t="s">
        <v>46</v>
      </c>
      <c r="M55" s="49" t="s">
        <v>46</v>
      </c>
      <c r="N55" s="15" t="s">
        <v>55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</row>
    <row r="56" spans="1:20" ht="14.45" customHeight="1" x14ac:dyDescent="0.2">
      <c r="A56" s="5"/>
      <c r="B56" s="58" t="s">
        <v>46</v>
      </c>
      <c r="C56" s="49" t="s">
        <v>46</v>
      </c>
      <c r="D56" s="15" t="s">
        <v>52</v>
      </c>
      <c r="E56" s="10">
        <v>2.3972221363199999</v>
      </c>
      <c r="F56" s="10">
        <v>2.7813551193384334</v>
      </c>
      <c r="G56" s="10">
        <v>3.4245717556922948</v>
      </c>
      <c r="H56" s="10">
        <v>3.6668749184696479</v>
      </c>
      <c r="I56" s="10">
        <v>3.9490316022118557</v>
      </c>
      <c r="J56" s="10">
        <v>4.4805942737053748</v>
      </c>
      <c r="K56" s="10"/>
      <c r="L56" s="58" t="s">
        <v>46</v>
      </c>
      <c r="M56" s="49" t="s">
        <v>46</v>
      </c>
      <c r="N56" s="15" t="s">
        <v>52</v>
      </c>
      <c r="O56" s="10">
        <v>2.3963866342799998</v>
      </c>
      <c r="P56" s="10">
        <v>2.3097202667938372</v>
      </c>
      <c r="Q56" s="10">
        <v>1.8605909673306598</v>
      </c>
      <c r="R56" s="10">
        <v>1.6045146269755108</v>
      </c>
      <c r="S56" s="10">
        <v>1.4370392235840117</v>
      </c>
      <c r="T56" s="10">
        <v>1.1475449889419003</v>
      </c>
    </row>
    <row r="57" spans="1:20" ht="14.45" customHeight="1" x14ac:dyDescent="0.2">
      <c r="A57" s="5"/>
      <c r="B57" s="58" t="s">
        <v>46</v>
      </c>
      <c r="C57" s="49" t="s">
        <v>46</v>
      </c>
      <c r="D57" s="15" t="s">
        <v>56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/>
      <c r="L57" s="58" t="s">
        <v>46</v>
      </c>
      <c r="M57" s="49" t="s">
        <v>46</v>
      </c>
      <c r="N57" s="15" t="s">
        <v>56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pans="1:20" ht="15" customHeight="1" x14ac:dyDescent="0.2">
      <c r="A58" s="5"/>
      <c r="B58" s="58" t="s">
        <v>46</v>
      </c>
      <c r="C58" s="49" t="s">
        <v>46</v>
      </c>
      <c r="D58" s="15" t="s">
        <v>61</v>
      </c>
      <c r="E58" s="10">
        <v>0</v>
      </c>
      <c r="F58" s="10">
        <v>1.8380173866588859E-2</v>
      </c>
      <c r="G58" s="10">
        <v>5.2815055709186653E-2</v>
      </c>
      <c r="H58" s="10">
        <v>7.1225493635140774E-2</v>
      </c>
      <c r="I58" s="10">
        <v>8.9854314900543769E-2</v>
      </c>
      <c r="J58" s="10">
        <v>0.12856489567073284</v>
      </c>
      <c r="K58" s="10"/>
      <c r="L58" s="58" t="s">
        <v>46</v>
      </c>
      <c r="M58" s="49" t="s">
        <v>46</v>
      </c>
      <c r="N58" s="15" t="s">
        <v>61</v>
      </c>
      <c r="O58" s="10">
        <v>0</v>
      </c>
      <c r="P58" s="10">
        <v>3.3487384442591833E-2</v>
      </c>
      <c r="Q58" s="10">
        <v>8.4322644960922191E-2</v>
      </c>
      <c r="R58" s="10">
        <v>0.10561459909502705</v>
      </c>
      <c r="S58" s="10">
        <v>0.12560708037863721</v>
      </c>
      <c r="T58" s="10">
        <v>0.17310716792572445</v>
      </c>
    </row>
    <row r="59" spans="1:20" ht="14.25" customHeight="1" x14ac:dyDescent="0.2">
      <c r="A59" s="5"/>
      <c r="B59" s="58" t="s">
        <v>49</v>
      </c>
      <c r="C59" s="49" t="s">
        <v>5</v>
      </c>
      <c r="D59" s="40"/>
      <c r="E59" s="43"/>
      <c r="F59" s="43"/>
      <c r="G59" s="43"/>
      <c r="H59" s="43"/>
      <c r="I59" s="43"/>
      <c r="J59" s="43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 x14ac:dyDescent="0.2">
      <c r="A60" s="5"/>
      <c r="B60" s="58" t="s">
        <v>49</v>
      </c>
      <c r="C60" s="49" t="s">
        <v>4</v>
      </c>
      <c r="D60" s="40"/>
      <c r="E60" s="43"/>
      <c r="F60" s="43"/>
      <c r="G60" s="43"/>
      <c r="H60" s="43"/>
      <c r="I60" s="43"/>
      <c r="J60" s="43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 x14ac:dyDescent="0.2">
      <c r="A61" s="5"/>
      <c r="B61" s="58" t="s">
        <v>49</v>
      </c>
      <c r="C61" s="49" t="s">
        <v>3</v>
      </c>
      <c r="D61" s="40"/>
      <c r="E61" s="43"/>
      <c r="F61" s="43"/>
      <c r="G61" s="43"/>
      <c r="H61" s="43"/>
      <c r="I61" s="43"/>
      <c r="J61" s="43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 x14ac:dyDescent="0.2">
      <c r="A62" s="5"/>
      <c r="B62" s="59" t="s">
        <v>62</v>
      </c>
      <c r="C62" s="52" t="s">
        <v>2</v>
      </c>
      <c r="D62" s="15" t="s">
        <v>51</v>
      </c>
      <c r="E62" s="10">
        <v>7.0713711727871003</v>
      </c>
      <c r="F62" s="10">
        <v>7.3363039797253045</v>
      </c>
      <c r="G62" s="10">
        <v>7.6949822526448468</v>
      </c>
      <c r="H62" s="10">
        <v>7.7913203191007279</v>
      </c>
      <c r="I62" s="10">
        <v>7.7988217124351387</v>
      </c>
      <c r="J62" s="10">
        <v>7.5166424706989687</v>
      </c>
      <c r="K62" s="10"/>
      <c r="L62" s="59" t="s">
        <v>62</v>
      </c>
      <c r="M62" s="52" t="s">
        <v>2</v>
      </c>
      <c r="N62" s="15" t="s">
        <v>51</v>
      </c>
      <c r="O62" s="10">
        <v>7.0710711729072155</v>
      </c>
      <c r="P62" s="10">
        <v>7.2380817212820379</v>
      </c>
      <c r="Q62" s="10">
        <v>7.3931375726859532</v>
      </c>
      <c r="R62" s="10">
        <v>7.3763622056535842</v>
      </c>
      <c r="S62" s="10">
        <v>7.251570929904636</v>
      </c>
      <c r="T62" s="10">
        <v>6.5972259617426188</v>
      </c>
    </row>
    <row r="63" spans="1:20" x14ac:dyDescent="0.2">
      <c r="A63" s="5"/>
      <c r="B63" s="59" t="s">
        <v>62</v>
      </c>
      <c r="C63" s="52" t="s">
        <v>2</v>
      </c>
      <c r="D63" s="15" t="s">
        <v>54</v>
      </c>
      <c r="E63" s="10">
        <v>0.83531360841818736</v>
      </c>
      <c r="F63" s="10">
        <v>1.0123537838556969</v>
      </c>
      <c r="G63" s="10">
        <v>1.2342491934434916</v>
      </c>
      <c r="H63" s="10">
        <v>1.3445693683858571</v>
      </c>
      <c r="I63" s="10">
        <v>1.4492260748950629</v>
      </c>
      <c r="J63" s="10">
        <v>1.632754515110308</v>
      </c>
      <c r="K63" s="10"/>
      <c r="L63" s="59" t="s">
        <v>62</v>
      </c>
      <c r="M63" s="52" t="s">
        <v>2</v>
      </c>
      <c r="N63" s="15" t="s">
        <v>54</v>
      </c>
      <c r="O63" s="10">
        <v>0.83531360841818736</v>
      </c>
      <c r="P63" s="10">
        <v>1.0053760551125395</v>
      </c>
      <c r="Q63" s="10">
        <v>1.2136933242644421</v>
      </c>
      <c r="R63" s="10">
        <v>1.3178893386357453</v>
      </c>
      <c r="S63" s="10">
        <v>1.416985583228334</v>
      </c>
      <c r="T63" s="10">
        <v>1.5871293117384999</v>
      </c>
    </row>
    <row r="64" spans="1:20" x14ac:dyDescent="0.2">
      <c r="A64" s="5"/>
      <c r="B64" s="59" t="s">
        <v>62</v>
      </c>
      <c r="C64" s="52" t="s">
        <v>2</v>
      </c>
      <c r="D64" s="15" t="s">
        <v>55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/>
      <c r="L64" s="59" t="s">
        <v>62</v>
      </c>
      <c r="M64" s="52" t="s">
        <v>2</v>
      </c>
      <c r="N64" s="15" t="s">
        <v>55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</row>
    <row r="65" spans="1:20" x14ac:dyDescent="0.2">
      <c r="A65" s="5"/>
      <c r="B65" s="59" t="s">
        <v>62</v>
      </c>
      <c r="C65" s="52" t="s">
        <v>2</v>
      </c>
      <c r="D65" s="15" t="s">
        <v>52</v>
      </c>
      <c r="E65" s="10">
        <v>4.6673404902040954</v>
      </c>
      <c r="F65" s="10">
        <v>5.954547405890855</v>
      </c>
      <c r="G65" s="10">
        <v>8.7962233742669795</v>
      </c>
      <c r="H65" s="10">
        <v>10.065270057764106</v>
      </c>
      <c r="I65" s="10">
        <v>11.395771432515746</v>
      </c>
      <c r="J65" s="10">
        <v>14.21662355604127</v>
      </c>
      <c r="K65" s="10"/>
      <c r="L65" s="59" t="s">
        <v>62</v>
      </c>
      <c r="M65" s="52" t="s">
        <v>2</v>
      </c>
      <c r="N65" s="15" t="s">
        <v>52</v>
      </c>
      <c r="O65" s="10">
        <v>4.6673404902040954</v>
      </c>
      <c r="P65" s="10">
        <v>5.2163421589772749</v>
      </c>
      <c r="Q65" s="10">
        <v>5.9776027202188002</v>
      </c>
      <c r="R65" s="10">
        <v>6.2462222614849363</v>
      </c>
      <c r="S65" s="10">
        <v>6.3994673167462572</v>
      </c>
      <c r="T65" s="10">
        <v>6.5572353395536576</v>
      </c>
    </row>
    <row r="66" spans="1:20" x14ac:dyDescent="0.2">
      <c r="A66" s="5"/>
      <c r="B66" s="59" t="s">
        <v>62</v>
      </c>
      <c r="C66" s="52" t="s">
        <v>2</v>
      </c>
      <c r="D66" s="15" t="s">
        <v>56</v>
      </c>
      <c r="E66" s="10">
        <v>4.2822448064999978</v>
      </c>
      <c r="F66" s="10">
        <v>4.1554496176239661</v>
      </c>
      <c r="G66" s="10">
        <v>4.0527829887072446</v>
      </c>
      <c r="H66" s="10">
        <v>3.9809428590962601</v>
      </c>
      <c r="I66" s="10">
        <v>3.9148085582158108</v>
      </c>
      <c r="J66" s="10">
        <v>3.77747020876786</v>
      </c>
      <c r="K66" s="10"/>
      <c r="L66" s="59" t="s">
        <v>62</v>
      </c>
      <c r="M66" s="52" t="s">
        <v>2</v>
      </c>
      <c r="N66" s="15" t="s">
        <v>56</v>
      </c>
      <c r="O66" s="10">
        <v>4.2822448064999978</v>
      </c>
      <c r="P66" s="10">
        <v>4.0570229797527837</v>
      </c>
      <c r="Q66" s="10">
        <v>3.4776136227955523</v>
      </c>
      <c r="R66" s="10">
        <v>3.1095776839292668</v>
      </c>
      <c r="S66" s="10">
        <v>2.6971007268278262</v>
      </c>
      <c r="T66" s="10">
        <v>1.7835081250084326</v>
      </c>
    </row>
    <row r="67" spans="1:20" x14ac:dyDescent="0.2">
      <c r="A67" s="5"/>
      <c r="B67" s="59" t="s">
        <v>62</v>
      </c>
      <c r="C67" s="52" t="s">
        <v>2</v>
      </c>
      <c r="D67" s="15" t="s">
        <v>61</v>
      </c>
      <c r="E67" s="10">
        <v>0.10285407999999999</v>
      </c>
      <c r="F67" s="10">
        <v>0.1486246633995052</v>
      </c>
      <c r="G67" s="10">
        <v>0.26652094986502067</v>
      </c>
      <c r="H67" s="10">
        <v>0.35300464152573746</v>
      </c>
      <c r="I67" s="10">
        <v>0.4642593189800614</v>
      </c>
      <c r="J67" s="10">
        <v>0.78799522044891457</v>
      </c>
      <c r="K67" s="10"/>
      <c r="L67" s="59" t="s">
        <v>62</v>
      </c>
      <c r="M67" s="52" t="s">
        <v>2</v>
      </c>
      <c r="N67" s="15" t="s">
        <v>61</v>
      </c>
      <c r="O67" s="10">
        <v>0.10285407999999999</v>
      </c>
      <c r="P67" s="10">
        <v>0.16129172099737688</v>
      </c>
      <c r="Q67" s="10">
        <v>0.33044028087378441</v>
      </c>
      <c r="R67" s="10">
        <v>0.46709137488956637</v>
      </c>
      <c r="S67" s="10">
        <v>0.6554008568021078</v>
      </c>
      <c r="T67" s="10">
        <v>1.2607923527182634</v>
      </c>
    </row>
    <row r="68" spans="1:20" ht="12.95" customHeight="1" x14ac:dyDescent="0.2">
      <c r="B68" s="59" t="s">
        <v>62</v>
      </c>
      <c r="C68" s="53" t="s">
        <v>60</v>
      </c>
      <c r="D68" s="15" t="s">
        <v>51</v>
      </c>
      <c r="E68" s="10">
        <v>23.762979563239895</v>
      </c>
      <c r="F68" s="10">
        <v>31.825858956236274</v>
      </c>
      <c r="G68" s="10">
        <v>49.478545558467438</v>
      </c>
      <c r="H68" s="10">
        <v>55.936006126955746</v>
      </c>
      <c r="I68" s="10">
        <v>59.787203671900507</v>
      </c>
      <c r="J68" s="10">
        <v>61.26667681850018</v>
      </c>
      <c r="K68" s="10"/>
      <c r="L68" s="59" t="s">
        <v>62</v>
      </c>
      <c r="M68" s="53" t="s">
        <v>60</v>
      </c>
      <c r="N68" s="15" t="s">
        <v>51</v>
      </c>
      <c r="O68" s="10">
        <v>23.762979563239895</v>
      </c>
      <c r="P68" s="10">
        <v>25.578693683750448</v>
      </c>
      <c r="Q68" s="10">
        <v>26.232965047045283</v>
      </c>
      <c r="R68" s="10">
        <v>25.585937583816452</v>
      </c>
      <c r="S68" s="10">
        <v>23.397110044451143</v>
      </c>
      <c r="T68" s="10">
        <v>16.294795036187946</v>
      </c>
    </row>
    <row r="69" spans="1:20" ht="12.95" customHeight="1" x14ac:dyDescent="0.2">
      <c r="B69" s="59" t="s">
        <v>62</v>
      </c>
      <c r="C69" s="53" t="s">
        <v>60</v>
      </c>
      <c r="D69" s="15" t="s">
        <v>52</v>
      </c>
      <c r="E69" s="10">
        <v>8.7150520988028195E-4</v>
      </c>
      <c r="F69" s="10">
        <v>5.9007041503637149E-2</v>
      </c>
      <c r="G69" s="10">
        <v>0.308897046258924</v>
      </c>
      <c r="H69" s="10">
        <v>0.52528959563542132</v>
      </c>
      <c r="I69" s="10">
        <v>0.74003444353076586</v>
      </c>
      <c r="J69" s="10">
        <v>1.1535531602741802</v>
      </c>
      <c r="K69" s="10"/>
      <c r="L69" s="59" t="s">
        <v>62</v>
      </c>
      <c r="M69" s="53" t="s">
        <v>60</v>
      </c>
      <c r="N69" s="15" t="s">
        <v>52</v>
      </c>
      <c r="O69" s="10">
        <v>8.7150520988028195E-4</v>
      </c>
      <c r="P69" s="10">
        <v>0.2021445380497412</v>
      </c>
      <c r="Q69" s="10">
        <v>0.93489303361296028</v>
      </c>
      <c r="R69" s="10">
        <v>1.3476313093712173</v>
      </c>
      <c r="S69" s="10">
        <v>1.7014920294566995</v>
      </c>
      <c r="T69" s="10">
        <v>2.2721832151407417</v>
      </c>
    </row>
    <row r="70" spans="1:20" x14ac:dyDescent="0.2">
      <c r="C70" s="2" t="s">
        <v>1</v>
      </c>
      <c r="D70" s="15"/>
      <c r="E70" s="10">
        <f>SUM(E62:E69)</f>
        <v>40.722975226359154</v>
      </c>
      <c r="F70" s="10">
        <f t="shared" ref="F70:J70" si="0">SUM(F62:F69)</f>
        <v>50.492145448235235</v>
      </c>
      <c r="G70" s="10">
        <f t="shared" si="0"/>
        <v>71.832201363653937</v>
      </c>
      <c r="H70" s="10">
        <f t="shared" si="0"/>
        <v>79.996402968463855</v>
      </c>
      <c r="I70" s="10">
        <f t="shared" si="0"/>
        <v>85.550125212473091</v>
      </c>
      <c r="J70" s="10">
        <f t="shared" si="0"/>
        <v>90.35171594984169</v>
      </c>
      <c r="K70" s="10"/>
      <c r="M70" s="2" t="s">
        <v>1</v>
      </c>
      <c r="N70" s="15"/>
      <c r="O70" s="10">
        <f>SUM(O62:O69)</f>
        <v>40.722675226479268</v>
      </c>
      <c r="P70" s="10">
        <f t="shared" ref="P70" si="1">SUM(P62:P69)</f>
        <v>43.458952857922206</v>
      </c>
      <c r="Q70" s="10">
        <f t="shared" ref="Q70" si="2">SUM(Q62:Q69)</f>
        <v>45.56034560149677</v>
      </c>
      <c r="R70" s="10">
        <f t="shared" ref="R70" si="3">SUM(R62:R69)</f>
        <v>45.450711757780773</v>
      </c>
      <c r="S70" s="10">
        <f t="shared" ref="S70" si="4">SUM(S62:S69)</f>
        <v>43.519127487417009</v>
      </c>
      <c r="T70" s="10">
        <f>SUM(T62:T69)</f>
        <v>36.352869342090159</v>
      </c>
    </row>
    <row r="71" spans="1:20" x14ac:dyDescent="0.2">
      <c r="C71" s="7" t="s">
        <v>0</v>
      </c>
      <c r="D71" s="14"/>
      <c r="E71" s="46">
        <f t="shared" ref="E71:J71" si="5">E70+SUM(E3:E58)</f>
        <v>115.53522619680744</v>
      </c>
      <c r="F71" s="46">
        <f t="shared" si="5"/>
        <v>132.70619243320422</v>
      </c>
      <c r="G71" s="46">
        <f t="shared" si="5"/>
        <v>170.04870090491835</v>
      </c>
      <c r="H71" s="46">
        <f t="shared" si="5"/>
        <v>187.32771758867807</v>
      </c>
      <c r="I71" s="46">
        <f t="shared" si="5"/>
        <v>202.29262977343706</v>
      </c>
      <c r="J71" s="46">
        <f t="shared" si="5"/>
        <v>229.79875204243828</v>
      </c>
      <c r="K71" s="46"/>
      <c r="M71" s="7" t="s">
        <v>0</v>
      </c>
      <c r="N71" s="14"/>
      <c r="O71" s="46">
        <f t="shared" ref="O71:T71" si="6">O70+SUM(O3:O58)</f>
        <v>115.53409069488758</v>
      </c>
      <c r="P71" s="46">
        <f t="shared" si="6"/>
        <v>121.29452361773397</v>
      </c>
      <c r="Q71" s="46">
        <f t="shared" si="6"/>
        <v>128.08861855013456</v>
      </c>
      <c r="R71" s="46">
        <f t="shared" si="6"/>
        <v>131.01310739093819</v>
      </c>
      <c r="S71" s="46">
        <f t="shared" si="6"/>
        <v>131.687545191787</v>
      </c>
      <c r="T71" s="46">
        <f t="shared" si="6"/>
        <v>130.89591502469946</v>
      </c>
    </row>
    <row r="72" spans="1:20" x14ac:dyDescent="0.2">
      <c r="C72" s="7"/>
      <c r="D72" s="19"/>
      <c r="E72" s="18"/>
      <c r="F72" s="39"/>
      <c r="G72" s="18"/>
      <c r="H72" s="17"/>
      <c r="I72" s="16"/>
    </row>
    <row r="73" spans="1:20" ht="15" x14ac:dyDescent="0.25">
      <c r="C73" s="13"/>
      <c r="E73" s="14"/>
      <c r="F73" s="14"/>
      <c r="G73" s="9"/>
      <c r="H73" s="15"/>
      <c r="I73" s="4"/>
    </row>
    <row r="74" spans="1:20" x14ac:dyDescent="0.2">
      <c r="D74" s="14"/>
      <c r="E74" s="14"/>
      <c r="F74" s="14"/>
      <c r="G74" s="9"/>
      <c r="H74" s="10"/>
      <c r="I74" s="4"/>
    </row>
    <row r="75" spans="1:20" x14ac:dyDescent="0.2">
      <c r="H75" s="10"/>
      <c r="I75" s="4"/>
    </row>
    <row r="76" spans="1:20" x14ac:dyDescent="0.2">
      <c r="H76" s="10"/>
      <c r="I76" s="4"/>
    </row>
    <row r="77" spans="1:20" x14ac:dyDescent="0.2">
      <c r="I77" s="4"/>
    </row>
    <row r="78" spans="1:20" ht="15" x14ac:dyDescent="0.25">
      <c r="A78" s="11"/>
      <c r="B78" s="11"/>
      <c r="C78" s="13"/>
      <c r="D78" s="12"/>
      <c r="E78" s="11"/>
      <c r="F78" s="11"/>
      <c r="G78" s="11"/>
      <c r="I78" s="4"/>
    </row>
    <row r="79" spans="1:20" x14ac:dyDescent="0.2">
      <c r="A79" s="11"/>
      <c r="B79" s="11"/>
      <c r="C79" s="11"/>
      <c r="D79" s="10"/>
      <c r="E79" s="9"/>
      <c r="F79" s="9"/>
      <c r="G79" s="8"/>
      <c r="I79" s="4"/>
    </row>
    <row r="80" spans="1:20" x14ac:dyDescent="0.2">
      <c r="A80" s="5"/>
      <c r="B80" s="5"/>
      <c r="C80" s="7"/>
      <c r="D80" s="6"/>
      <c r="E80" s="6"/>
      <c r="F80" s="6"/>
      <c r="G80" s="6"/>
      <c r="I80" s="4"/>
    </row>
    <row r="81" spans="1:9" x14ac:dyDescent="0.2">
      <c r="A81" s="5"/>
      <c r="B81" s="5"/>
      <c r="C81" s="7"/>
      <c r="D81" s="6"/>
      <c r="E81" s="6"/>
      <c r="F81" s="6"/>
      <c r="G81" s="6"/>
      <c r="I81" s="4"/>
    </row>
    <row r="82" spans="1:9" x14ac:dyDescent="0.2">
      <c r="A82" s="5"/>
      <c r="B82" s="5"/>
      <c r="C82" s="7"/>
      <c r="D82" s="6"/>
      <c r="E82" s="6"/>
      <c r="F82" s="6"/>
      <c r="G82" s="6"/>
      <c r="I82" s="4"/>
    </row>
    <row r="83" spans="1:9" x14ac:dyDescent="0.2">
      <c r="A83" s="5"/>
      <c r="B83" s="5"/>
      <c r="C83" s="7"/>
      <c r="D83" s="6"/>
      <c r="E83" s="6"/>
      <c r="F83" s="6"/>
      <c r="G83" s="6"/>
      <c r="I83" s="4"/>
    </row>
    <row r="84" spans="1:9" x14ac:dyDescent="0.2">
      <c r="A84" s="5"/>
      <c r="B84" s="5"/>
      <c r="C84" s="7"/>
      <c r="D84" s="6"/>
      <c r="E84" s="6"/>
      <c r="F84" s="6"/>
      <c r="G84" s="6"/>
      <c r="I84" s="4"/>
    </row>
    <row r="85" spans="1:9" x14ac:dyDescent="0.2">
      <c r="A85" s="5"/>
      <c r="B85" s="5"/>
      <c r="C85" s="7"/>
      <c r="D85" s="6"/>
      <c r="E85" s="6"/>
      <c r="F85" s="6"/>
      <c r="G85" s="6"/>
      <c r="I85" s="4"/>
    </row>
    <row r="86" spans="1:9" x14ac:dyDescent="0.2">
      <c r="A86" s="5"/>
      <c r="B86" s="5"/>
      <c r="C86" s="7"/>
      <c r="D86" s="6"/>
      <c r="E86" s="6"/>
      <c r="F86" s="6"/>
      <c r="G86" s="6"/>
      <c r="I86" s="4"/>
    </row>
    <row r="87" spans="1:9" x14ac:dyDescent="0.2">
      <c r="A87" s="5"/>
      <c r="B87" s="5"/>
      <c r="C87" s="7"/>
      <c r="D87" s="6"/>
      <c r="E87" s="6"/>
      <c r="F87" s="6"/>
      <c r="G87" s="6"/>
      <c r="I87" s="4"/>
    </row>
    <row r="88" spans="1:9" x14ac:dyDescent="0.2">
      <c r="A88" s="5"/>
      <c r="B88" s="5"/>
      <c r="C88" s="7"/>
      <c r="D88" s="6"/>
      <c r="E88" s="6"/>
      <c r="F88" s="6"/>
      <c r="G88" s="6"/>
      <c r="I88" s="4"/>
    </row>
    <row r="89" spans="1:9" x14ac:dyDescent="0.2">
      <c r="A89" s="5"/>
      <c r="B89" s="5"/>
      <c r="C89" s="7"/>
      <c r="D89" s="6"/>
      <c r="E89" s="6"/>
      <c r="F89" s="6"/>
      <c r="G89" s="6"/>
      <c r="I89" s="4"/>
    </row>
    <row r="90" spans="1:9" x14ac:dyDescent="0.2">
      <c r="A90" s="5"/>
      <c r="B90" s="5"/>
      <c r="C90" s="7"/>
      <c r="D90" s="6"/>
      <c r="E90" s="6"/>
      <c r="F90" s="6"/>
      <c r="G90" s="6"/>
      <c r="I90" s="4"/>
    </row>
    <row r="91" spans="1:9" x14ac:dyDescent="0.2">
      <c r="A91" s="5"/>
      <c r="B91" s="5"/>
      <c r="C91" s="7"/>
      <c r="D91" s="6"/>
      <c r="E91" s="6"/>
      <c r="F91" s="6"/>
      <c r="G91" s="6"/>
      <c r="I91" s="4"/>
    </row>
    <row r="92" spans="1:9" x14ac:dyDescent="0.2">
      <c r="A92" s="5"/>
      <c r="B92" s="5"/>
      <c r="C92" s="7"/>
      <c r="D92" s="6"/>
      <c r="E92" s="6"/>
      <c r="F92" s="6"/>
      <c r="G92" s="6"/>
      <c r="I92" s="4"/>
    </row>
    <row r="93" spans="1:9" x14ac:dyDescent="0.2">
      <c r="A93" s="5"/>
      <c r="B93" s="5"/>
      <c r="C93" s="7"/>
      <c r="D93" s="6"/>
      <c r="E93" s="6"/>
      <c r="F93" s="6"/>
      <c r="G93" s="6"/>
      <c r="I93" s="4"/>
    </row>
    <row r="94" spans="1:9" x14ac:dyDescent="0.2">
      <c r="A94" s="5"/>
      <c r="B94" s="5"/>
      <c r="C94" s="7"/>
      <c r="D94" s="6"/>
      <c r="E94" s="6"/>
      <c r="F94" s="6"/>
      <c r="G94" s="6"/>
      <c r="I94" s="4"/>
    </row>
    <row r="95" spans="1:9" x14ac:dyDescent="0.2">
      <c r="A95" s="5"/>
      <c r="B95" s="5"/>
      <c r="C95" s="7"/>
      <c r="D95" s="6"/>
      <c r="E95" s="6"/>
      <c r="F95" s="6"/>
      <c r="G95" s="6"/>
      <c r="I95" s="4"/>
    </row>
    <row r="96" spans="1:9" x14ac:dyDescent="0.2">
      <c r="A96" s="5"/>
      <c r="B96" s="5"/>
      <c r="C96" s="7"/>
      <c r="D96" s="6"/>
      <c r="E96" s="6"/>
      <c r="F96" s="6"/>
      <c r="G96" s="6"/>
      <c r="I96" s="4"/>
    </row>
    <row r="97" spans="1:9" x14ac:dyDescent="0.2">
      <c r="A97" s="5"/>
      <c r="B97" s="5"/>
      <c r="C97" s="7"/>
      <c r="D97" s="6"/>
      <c r="E97" s="6"/>
      <c r="F97" s="6"/>
      <c r="G97" s="6"/>
      <c r="I97" s="4"/>
    </row>
    <row r="98" spans="1:9" x14ac:dyDescent="0.2">
      <c r="A98" s="5"/>
      <c r="B98" s="5"/>
      <c r="C98" s="7"/>
      <c r="D98" s="6"/>
      <c r="E98" s="6"/>
      <c r="F98" s="6"/>
      <c r="G98" s="6"/>
      <c r="I98" s="4"/>
    </row>
    <row r="99" spans="1:9" x14ac:dyDescent="0.2">
      <c r="A99" s="5"/>
      <c r="B99" s="5"/>
      <c r="C99" s="7"/>
      <c r="D99" s="6"/>
      <c r="E99" s="6"/>
      <c r="F99" s="6"/>
      <c r="G99" s="6"/>
      <c r="I99" s="4"/>
    </row>
    <row r="100" spans="1:9" x14ac:dyDescent="0.2">
      <c r="A100" s="5"/>
      <c r="B100" s="5"/>
      <c r="C100" s="7"/>
      <c r="D100" s="6"/>
      <c r="E100" s="6"/>
      <c r="F100" s="6"/>
      <c r="G100" s="6"/>
      <c r="I100" s="4"/>
    </row>
    <row r="101" spans="1:9" x14ac:dyDescent="0.2">
      <c r="A101" s="5"/>
      <c r="B101" s="5"/>
      <c r="C101" s="7"/>
      <c r="D101" s="6"/>
      <c r="E101" s="6"/>
      <c r="F101" s="6"/>
      <c r="I101" s="4"/>
    </row>
    <row r="102" spans="1:9" x14ac:dyDescent="0.2">
      <c r="A102" s="5"/>
      <c r="B102" s="5"/>
      <c r="C102" s="7"/>
      <c r="D102" s="6"/>
      <c r="E102" s="6"/>
      <c r="F102" s="6"/>
      <c r="I102" s="4"/>
    </row>
    <row r="103" spans="1:9" x14ac:dyDescent="0.2">
      <c r="A103" s="5"/>
      <c r="B103" s="5"/>
      <c r="C103" s="7"/>
      <c r="D103" s="6"/>
      <c r="E103" s="6"/>
      <c r="F103" s="6"/>
      <c r="I103" s="4"/>
    </row>
    <row r="104" spans="1:9" x14ac:dyDescent="0.2">
      <c r="A104" s="5"/>
      <c r="B104" s="5"/>
      <c r="C104" s="7"/>
      <c r="D104" s="6"/>
      <c r="E104" s="6"/>
      <c r="F104" s="6"/>
      <c r="I104" s="4"/>
    </row>
    <row r="105" spans="1:9" x14ac:dyDescent="0.2">
      <c r="A105" s="5"/>
      <c r="B105" s="5"/>
      <c r="C105" s="7"/>
      <c r="D105" s="6"/>
      <c r="E105" s="6"/>
      <c r="F105" s="6"/>
      <c r="I105" s="4"/>
    </row>
    <row r="106" spans="1:9" x14ac:dyDescent="0.2">
      <c r="A106" s="5"/>
      <c r="B106" s="5"/>
      <c r="C106" s="7"/>
      <c r="D106" s="6"/>
      <c r="E106" s="6"/>
      <c r="F106" s="6"/>
      <c r="I106" s="4"/>
    </row>
    <row r="107" spans="1:9" x14ac:dyDescent="0.2">
      <c r="A107" s="5"/>
      <c r="B107" s="5"/>
      <c r="C107" s="7"/>
      <c r="D107" s="6"/>
      <c r="E107" s="6"/>
      <c r="F107" s="6"/>
      <c r="I107" s="4"/>
    </row>
    <row r="108" spans="1:9" x14ac:dyDescent="0.2">
      <c r="A108" s="5"/>
      <c r="B108" s="5"/>
      <c r="C108" s="7"/>
      <c r="D108" s="6"/>
      <c r="E108" s="6"/>
      <c r="F108" s="6"/>
      <c r="I108" s="4"/>
    </row>
    <row r="109" spans="1:9" x14ac:dyDescent="0.2">
      <c r="A109" s="5"/>
      <c r="B109" s="5"/>
      <c r="C109" s="7"/>
      <c r="D109" s="6"/>
      <c r="E109" s="6"/>
      <c r="F109" s="6"/>
      <c r="I109" s="4"/>
    </row>
    <row r="110" spans="1:9" x14ac:dyDescent="0.2">
      <c r="A110" s="5"/>
      <c r="B110" s="5"/>
      <c r="C110" s="7"/>
      <c r="D110" s="6"/>
      <c r="E110" s="6"/>
      <c r="F110" s="6"/>
      <c r="I110" s="4"/>
    </row>
    <row r="111" spans="1:9" x14ac:dyDescent="0.2">
      <c r="A111" s="5"/>
      <c r="B111" s="5"/>
      <c r="C111" s="7"/>
      <c r="D111" s="6"/>
      <c r="E111" s="6"/>
      <c r="F111" s="6"/>
      <c r="I111" s="4"/>
    </row>
    <row r="112" spans="1:9" x14ac:dyDescent="0.2">
      <c r="A112" s="5"/>
      <c r="B112" s="5"/>
      <c r="D112" s="2"/>
      <c r="I112" s="4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124" priority="15" operator="equal">
      <formula>1</formula>
    </cfRule>
  </conditionalFormatting>
  <conditionalFormatting sqref="C80:C101">
    <cfRule type="cellIs" dxfId="123" priority="14" operator="equal">
      <formula>1</formula>
    </cfRule>
  </conditionalFormatting>
  <conditionalFormatting sqref="C20:C24">
    <cfRule type="cellIs" dxfId="122" priority="13" operator="equal">
      <formula>1</formula>
    </cfRule>
  </conditionalFormatting>
  <conditionalFormatting sqref="C25:C29">
    <cfRule type="cellIs" dxfId="121" priority="12" operator="equal">
      <formula>1</formula>
    </cfRule>
  </conditionalFormatting>
  <conditionalFormatting sqref="C30:C34">
    <cfRule type="cellIs" dxfId="120" priority="11" operator="equal">
      <formula>1</formula>
    </cfRule>
  </conditionalFormatting>
  <conditionalFormatting sqref="C36:C37">
    <cfRule type="cellIs" dxfId="119" priority="10" operator="equal">
      <formula>1</formula>
    </cfRule>
  </conditionalFormatting>
  <conditionalFormatting sqref="C38:C42">
    <cfRule type="cellIs" dxfId="118" priority="9" operator="equal">
      <formula>1</formula>
    </cfRule>
  </conditionalFormatting>
  <conditionalFormatting sqref="C47:C48">
    <cfRule type="cellIs" dxfId="117" priority="8" operator="equal">
      <formula>1</formula>
    </cfRule>
  </conditionalFormatting>
  <conditionalFormatting sqref="M35 M43:M46 M49:M61 M3:M19">
    <cfRule type="cellIs" dxfId="116" priority="7" operator="equal">
      <formula>1</formula>
    </cfRule>
  </conditionalFormatting>
  <conditionalFormatting sqref="M20:M24">
    <cfRule type="cellIs" dxfId="115" priority="6" operator="equal">
      <formula>1</formula>
    </cfRule>
  </conditionalFormatting>
  <conditionalFormatting sqref="M25:M29">
    <cfRule type="cellIs" dxfId="114" priority="5" operator="equal">
      <formula>1</formula>
    </cfRule>
  </conditionalFormatting>
  <conditionalFormatting sqref="M30:M34">
    <cfRule type="cellIs" dxfId="113" priority="4" operator="equal">
      <formula>1</formula>
    </cfRule>
  </conditionalFormatting>
  <conditionalFormatting sqref="M36:M37">
    <cfRule type="cellIs" dxfId="112" priority="3" operator="equal">
      <formula>1</formula>
    </cfRule>
  </conditionalFormatting>
  <conditionalFormatting sqref="M38:M42">
    <cfRule type="cellIs" dxfId="111" priority="2" operator="equal">
      <formula>1</formula>
    </cfRule>
  </conditionalFormatting>
  <conditionalFormatting sqref="M47:M48">
    <cfRule type="cellIs" dxfId="11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opLeftCell="A25" zoomScale="85" zoomScaleNormal="85" workbookViewId="0">
      <selection activeCell="D57" sqref="D57"/>
    </sheetView>
  </sheetViews>
  <sheetFormatPr baseColWidth="10" defaultColWidth="11.42578125" defaultRowHeight="12.75" x14ac:dyDescent="0.2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 x14ac:dyDescent="0.25">
      <c r="B1" s="2" t="s">
        <v>74</v>
      </c>
      <c r="D1" s="4"/>
      <c r="E1" s="91" t="s">
        <v>58</v>
      </c>
      <c r="F1" s="92"/>
      <c r="G1" s="92"/>
      <c r="H1" s="92"/>
      <c r="I1" s="92"/>
      <c r="J1" s="93"/>
      <c r="K1" s="60"/>
      <c r="L1" s="60"/>
      <c r="M1" s="60"/>
      <c r="O1" s="91" t="s">
        <v>59</v>
      </c>
      <c r="P1" s="92"/>
      <c r="Q1" s="92"/>
      <c r="R1" s="92"/>
      <c r="S1" s="92"/>
      <c r="T1" s="93"/>
    </row>
    <row r="2" spans="1:20" x14ac:dyDescent="0.2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 x14ac:dyDescent="0.2">
      <c r="A3" s="5"/>
      <c r="B3" s="57" t="s">
        <v>50</v>
      </c>
      <c r="C3" s="49" t="s">
        <v>50</v>
      </c>
      <c r="D3" s="15" t="s">
        <v>51</v>
      </c>
      <c r="E3" s="15">
        <f>'Energy final consumption-Mtoe'!E3*'Hyphothesis '!$B$2</f>
        <v>123.35148719296878</v>
      </c>
      <c r="F3" s="15">
        <f>'Energy final consumption-Mtoe'!F3*'Hyphothesis '!$B$2</f>
        <v>120.62627782854373</v>
      </c>
      <c r="G3" s="15">
        <f>'Energy final consumption-Mtoe'!G3*'Hyphothesis '!$B$2</f>
        <v>129.74190384811783</v>
      </c>
      <c r="H3" s="15">
        <f>'Energy final consumption-Mtoe'!H3*'Hyphothesis '!$B$2</f>
        <v>131.9460293311146</v>
      </c>
      <c r="I3" s="15">
        <f>'Energy final consumption-Mtoe'!I3*'Hyphothesis '!$B$2</f>
        <v>129.05185402451053</v>
      </c>
      <c r="J3" s="15">
        <f>'Energy final consumption-Mtoe'!J3*'Hyphothesis '!$B$2</f>
        <v>143.80902935273241</v>
      </c>
      <c r="K3" s="10"/>
      <c r="L3" s="57" t="s">
        <v>50</v>
      </c>
      <c r="M3" s="49" t="s">
        <v>50</v>
      </c>
      <c r="N3" s="15" t="s">
        <v>51</v>
      </c>
      <c r="O3" s="15">
        <f>'Energy final consumption-Mtoe'!O3*'Hyphothesis '!$B$2</f>
        <v>123.35148719296878</v>
      </c>
      <c r="P3" s="15">
        <f>'Energy final consumption-Mtoe'!P3*'Hyphothesis '!$B$2</f>
        <v>113.25619709423326</v>
      </c>
      <c r="Q3" s="15">
        <f>'Energy final consumption-Mtoe'!Q3*'Hyphothesis '!$B$2</f>
        <v>104.63028906385915</v>
      </c>
      <c r="R3" s="15">
        <f>'Energy final consumption-Mtoe'!R3*'Hyphothesis '!$B$2</f>
        <v>101.49185280860188</v>
      </c>
      <c r="S3" s="15">
        <f>'Energy final consumption-Mtoe'!S3*'Hyphothesis '!$B$2</f>
        <v>99.684691310950853</v>
      </c>
      <c r="T3" s="15">
        <f>'Energy final consumption-Mtoe'!T3*'Hyphothesis '!$B$2</f>
        <v>101.59984785988996</v>
      </c>
    </row>
    <row r="4" spans="1:20" x14ac:dyDescent="0.2">
      <c r="A4" s="5"/>
      <c r="B4" s="57" t="s">
        <v>50</v>
      </c>
      <c r="C4" s="49" t="s">
        <v>50</v>
      </c>
      <c r="D4" s="15" t="s">
        <v>52</v>
      </c>
      <c r="E4" s="15">
        <f>'Energy final consumption-Mtoe'!E4*'Hyphothesis '!$B$2</f>
        <v>36.132102445800335</v>
      </c>
      <c r="F4" s="15">
        <f>'Energy final consumption-Mtoe'!F4*'Hyphothesis '!$B$2</f>
        <v>36.144628874413208</v>
      </c>
      <c r="G4" s="15">
        <f>'Energy final consumption-Mtoe'!G4*'Hyphothesis '!$B$2</f>
        <v>36.151266478196455</v>
      </c>
      <c r="H4" s="15">
        <f>'Energy final consumption-Mtoe'!H4*'Hyphothesis '!$B$2</f>
        <v>36.155315343472189</v>
      </c>
      <c r="I4" s="15">
        <f>'Energy final consumption-Mtoe'!I4*'Hyphothesis '!$B$2</f>
        <v>36.159781053261106</v>
      </c>
      <c r="J4" s="15">
        <f>'Energy final consumption-Mtoe'!J4*'Hyphothesis '!$B$2</f>
        <v>36.170415060218481</v>
      </c>
      <c r="K4" s="10"/>
      <c r="L4" s="57" t="s">
        <v>50</v>
      </c>
      <c r="M4" s="49" t="s">
        <v>50</v>
      </c>
      <c r="N4" s="15" t="s">
        <v>52</v>
      </c>
      <c r="O4" s="15">
        <f>'Energy final consumption-Mtoe'!O4*'Hyphothesis '!$B$2</f>
        <v>36.132102445800335</v>
      </c>
      <c r="P4" s="15">
        <f>'Energy final consumption-Mtoe'!P4*'Hyphothesis '!$B$2</f>
        <v>36.144628874413208</v>
      </c>
      <c r="Q4" s="15">
        <f>'Energy final consumption-Mtoe'!Q4*'Hyphothesis '!$B$2</f>
        <v>36.151266478196455</v>
      </c>
      <c r="R4" s="15">
        <f>'Energy final consumption-Mtoe'!R4*'Hyphothesis '!$B$2</f>
        <v>36.155315343472189</v>
      </c>
      <c r="S4" s="15">
        <f>'Energy final consumption-Mtoe'!S4*'Hyphothesis '!$B$2</f>
        <v>36.159781053261106</v>
      </c>
      <c r="T4" s="15">
        <f>'Energy final consumption-Mtoe'!T4*'Hyphothesis '!$B$2</f>
        <v>36.170415060218481</v>
      </c>
    </row>
    <row r="5" spans="1:20" ht="14.45" customHeight="1" x14ac:dyDescent="0.2">
      <c r="A5" s="5"/>
      <c r="B5" s="58" t="s">
        <v>53</v>
      </c>
      <c r="C5" s="50" t="s">
        <v>23</v>
      </c>
      <c r="D5" s="15" t="s">
        <v>51</v>
      </c>
      <c r="E5" s="15">
        <f>'Energy final consumption-Mtoe'!E5*'Hyphothesis '!$B$2</f>
        <v>9.1706916756914687</v>
      </c>
      <c r="F5" s="15">
        <f>'Energy final consumption-Mtoe'!F5*'Hyphothesis '!$B$2</f>
        <v>9.9106302588230477</v>
      </c>
      <c r="G5" s="15">
        <f>'Energy final consumption-Mtoe'!G5*'Hyphothesis '!$B$2</f>
        <v>9.6133746217485943</v>
      </c>
      <c r="H5" s="15">
        <f>'Energy final consumption-Mtoe'!H5*'Hyphothesis '!$B$2</f>
        <v>9.3378844121998128</v>
      </c>
      <c r="I5" s="15">
        <f>'Energy final consumption-Mtoe'!I5*'Hyphothesis '!$B$2</f>
        <v>8.971104437472821</v>
      </c>
      <c r="J5" s="15">
        <f>'Energy final consumption-Mtoe'!J5*'Hyphothesis '!$B$2</f>
        <v>8.0239622918099247</v>
      </c>
      <c r="K5" s="10"/>
      <c r="L5" s="58" t="s">
        <v>53</v>
      </c>
      <c r="M5" s="50" t="s">
        <v>23</v>
      </c>
      <c r="N5" s="15" t="s">
        <v>51</v>
      </c>
      <c r="O5" s="15">
        <f>'Energy final consumption-Mtoe'!O5*'Hyphothesis '!$B$2</f>
        <v>9.1706916756914687</v>
      </c>
      <c r="P5" s="15">
        <f>'Energy final consumption-Mtoe'!P5*'Hyphothesis '!$B$2</f>
        <v>9.8636057780084627</v>
      </c>
      <c r="Q5" s="15">
        <f>'Energy final consumption-Mtoe'!Q5*'Hyphothesis '!$B$2</f>
        <v>8.45113214870109</v>
      </c>
      <c r="R5" s="15">
        <f>'Energy final consumption-Mtoe'!R5*'Hyphothesis '!$B$2</f>
        <v>7.7243705268317298</v>
      </c>
      <c r="S5" s="15">
        <f>'Energy final consumption-Mtoe'!S5*'Hyphothesis '!$B$2</f>
        <v>6.9879523452520695</v>
      </c>
      <c r="T5" s="15">
        <f>'Energy final consumption-Mtoe'!T5*'Hyphothesis '!$B$2</f>
        <v>5.5537999907488826</v>
      </c>
    </row>
    <row r="6" spans="1:20" ht="14.45" customHeight="1" x14ac:dyDescent="0.2">
      <c r="A6" s="5"/>
      <c r="B6" s="58" t="s">
        <v>53</v>
      </c>
      <c r="C6" s="50" t="s">
        <v>23</v>
      </c>
      <c r="D6" s="15" t="s">
        <v>54</v>
      </c>
      <c r="E6" s="15">
        <f>'Energy final consumption-Mtoe'!E6*'Hyphothesis '!$B$2</f>
        <v>14.988744000000002</v>
      </c>
      <c r="F6" s="15">
        <f>'Energy final consumption-Mtoe'!F6*'Hyphothesis '!$B$2</f>
        <v>18.053082312615555</v>
      </c>
      <c r="G6" s="15">
        <f>'Energy final consumption-Mtoe'!G6*'Hyphothesis '!$B$2</f>
        <v>20.58632425631777</v>
      </c>
      <c r="H6" s="15">
        <f>'Energy final consumption-Mtoe'!H6*'Hyphothesis '!$B$2</f>
        <v>21.823266588550997</v>
      </c>
      <c r="I6" s="15">
        <f>'Energy final consumption-Mtoe'!I6*'Hyphothesis '!$B$2</f>
        <v>23.02246123124247</v>
      </c>
      <c r="J6" s="15">
        <f>'Energy final consumption-Mtoe'!J6*'Hyphothesis '!$B$2</f>
        <v>25.369827486592463</v>
      </c>
      <c r="K6" s="10"/>
      <c r="L6" s="58" t="s">
        <v>53</v>
      </c>
      <c r="M6" s="50" t="s">
        <v>23</v>
      </c>
      <c r="N6" s="15" t="s">
        <v>54</v>
      </c>
      <c r="O6" s="15">
        <f>'Energy final consumption-Mtoe'!O6*'Hyphothesis '!$B$2</f>
        <v>14.988744000000002</v>
      </c>
      <c r="P6" s="15">
        <f>'Energy final consumption-Mtoe'!P6*'Hyphothesis '!$B$2</f>
        <v>18.053082312615555</v>
      </c>
      <c r="Q6" s="15">
        <f>'Energy final consumption-Mtoe'!Q6*'Hyphothesis '!$B$2</f>
        <v>17.993049284330734</v>
      </c>
      <c r="R6" s="15">
        <f>'Energy final consumption-Mtoe'!R6*'Hyphothesis '!$B$2</f>
        <v>17.833609113612091</v>
      </c>
      <c r="S6" s="15">
        <f>'Energy final consumption-Mtoe'!S6*'Hyphothesis '!$B$2</f>
        <v>17.58810353320532</v>
      </c>
      <c r="T6" s="15">
        <f>'Energy final consumption-Mtoe'!T6*'Hyphothesis '!$B$2</f>
        <v>16.939668844562711</v>
      </c>
    </row>
    <row r="7" spans="1:20" ht="14.45" customHeight="1" x14ac:dyDescent="0.2">
      <c r="A7" s="5"/>
      <c r="B7" s="58" t="s">
        <v>53</v>
      </c>
      <c r="C7" s="50" t="s">
        <v>23</v>
      </c>
      <c r="D7" s="15" t="s">
        <v>55</v>
      </c>
      <c r="E7" s="15">
        <f>'Energy final consumption-Mtoe'!E7*'Hyphothesis '!$B$2</f>
        <v>0</v>
      </c>
      <c r="F7" s="15">
        <f>'Energy final consumption-Mtoe'!F7*'Hyphothesis '!$B$2</f>
        <v>0</v>
      </c>
      <c r="G7" s="15">
        <f>'Energy final consumption-Mtoe'!G7*'Hyphothesis '!$B$2</f>
        <v>0</v>
      </c>
      <c r="H7" s="15">
        <f>'Energy final consumption-Mtoe'!H7*'Hyphothesis '!$B$2</f>
        <v>0</v>
      </c>
      <c r="I7" s="15">
        <f>'Energy final consumption-Mtoe'!I7*'Hyphothesis '!$B$2</f>
        <v>0</v>
      </c>
      <c r="J7" s="15">
        <f>'Energy final consumption-Mtoe'!J7*'Hyphothesis '!$B$2</f>
        <v>0</v>
      </c>
      <c r="K7" s="10"/>
      <c r="L7" s="58" t="s">
        <v>53</v>
      </c>
      <c r="M7" s="50" t="s">
        <v>23</v>
      </c>
      <c r="N7" s="15" t="s">
        <v>55</v>
      </c>
      <c r="O7" s="15">
        <f>'Energy final consumption-Mtoe'!O7*'Hyphothesis '!$B$2</f>
        <v>0</v>
      </c>
      <c r="P7" s="15">
        <f>'Energy final consumption-Mtoe'!P7*'Hyphothesis '!$B$2</f>
        <v>0</v>
      </c>
      <c r="Q7" s="15">
        <f>'Energy final consumption-Mtoe'!Q7*'Hyphothesis '!$B$2</f>
        <v>0</v>
      </c>
      <c r="R7" s="15">
        <f>'Energy final consumption-Mtoe'!R7*'Hyphothesis '!$B$2</f>
        <v>0</v>
      </c>
      <c r="S7" s="15">
        <f>'Energy final consumption-Mtoe'!S7*'Hyphothesis '!$B$2</f>
        <v>0</v>
      </c>
      <c r="T7" s="15">
        <f>'Energy final consumption-Mtoe'!T7*'Hyphothesis '!$B$2</f>
        <v>0</v>
      </c>
    </row>
    <row r="8" spans="1:20" ht="14.45" customHeight="1" x14ac:dyDescent="0.2">
      <c r="A8" s="5"/>
      <c r="B8" s="58" t="s">
        <v>53</v>
      </c>
      <c r="C8" s="50" t="s">
        <v>23</v>
      </c>
      <c r="D8" s="15" t="s">
        <v>52</v>
      </c>
      <c r="E8" s="15">
        <f>'Energy final consumption-Mtoe'!E8*'Hyphothesis '!$B$2</f>
        <v>10.711929240259201</v>
      </c>
      <c r="F8" s="15">
        <f>'Energy final consumption-Mtoe'!F8*'Hyphothesis '!$B$2</f>
        <v>12.016128567764325</v>
      </c>
      <c r="G8" s="15">
        <f>'Energy final consumption-Mtoe'!G8*'Hyphothesis '!$B$2</f>
        <v>13.272697009937481</v>
      </c>
      <c r="H8" s="15">
        <f>'Energy final consumption-Mtoe'!H8*'Hyphothesis '!$B$2</f>
        <v>13.853023625988765</v>
      </c>
      <c r="I8" s="15">
        <f>'Energy final consumption-Mtoe'!I8*'Hyphothesis '!$B$2</f>
        <v>14.389261022006353</v>
      </c>
      <c r="J8" s="15">
        <f>'Energy final consumption-Mtoe'!J8*'Hyphothesis '!$B$2</f>
        <v>15.377950783104419</v>
      </c>
      <c r="K8" s="10"/>
      <c r="L8" s="58" t="s">
        <v>53</v>
      </c>
      <c r="M8" s="50" t="s">
        <v>23</v>
      </c>
      <c r="N8" s="15" t="s">
        <v>52</v>
      </c>
      <c r="O8" s="15">
        <f>'Energy final consumption-Mtoe'!O8*'Hyphothesis '!$B$2</f>
        <v>10.711929240259201</v>
      </c>
      <c r="P8" s="15">
        <f>'Energy final consumption-Mtoe'!P8*'Hyphothesis '!$B$2</f>
        <v>11.89159069268351</v>
      </c>
      <c r="Q8" s="15">
        <f>'Energy final consumption-Mtoe'!Q8*'Hyphothesis '!$B$2</f>
        <v>11.729863802897627</v>
      </c>
      <c r="R8" s="15">
        <f>'Energy final consumption-Mtoe'!R8*'Hyphothesis '!$B$2</f>
        <v>11.568365652624934</v>
      </c>
      <c r="S8" s="15">
        <f>'Energy final consumption-Mtoe'!S8*'Hyphothesis '!$B$2</f>
        <v>11.348781736235349</v>
      </c>
      <c r="T8" s="15">
        <f>'Energy final consumption-Mtoe'!T8*'Hyphothesis '!$B$2</f>
        <v>10.787413047634944</v>
      </c>
    </row>
    <row r="9" spans="1:20" ht="14.45" customHeight="1" x14ac:dyDescent="0.2">
      <c r="A9" s="5"/>
      <c r="B9" s="58" t="s">
        <v>53</v>
      </c>
      <c r="C9" s="50" t="s">
        <v>23</v>
      </c>
      <c r="D9" s="15" t="s">
        <v>56</v>
      </c>
      <c r="E9" s="15">
        <f>'Energy final consumption-Mtoe'!E9*'Hyphothesis '!$B$2</f>
        <v>32.026576265428538</v>
      </c>
      <c r="F9" s="15">
        <f>'Energy final consumption-Mtoe'!F9*'Hyphothesis '!$B$2</f>
        <v>33.179910652287226</v>
      </c>
      <c r="G9" s="15">
        <f>'Energy final consumption-Mtoe'!G9*'Hyphothesis '!$B$2</f>
        <v>38.892853112011096</v>
      </c>
      <c r="H9" s="15">
        <f>'Energy final consumption-Mtoe'!H9*'Hyphothesis '!$B$2</f>
        <v>41.763350192784124</v>
      </c>
      <c r="I9" s="15">
        <f>'Energy final consumption-Mtoe'!I9*'Hyphothesis '!$B$2</f>
        <v>44.598256640022555</v>
      </c>
      <c r="J9" s="15">
        <f>'Energy final consumption-Mtoe'!J9*'Hyphothesis '!$B$2</f>
        <v>50.263625556392348</v>
      </c>
      <c r="K9" s="10"/>
      <c r="L9" s="58" t="s">
        <v>53</v>
      </c>
      <c r="M9" s="50" t="s">
        <v>23</v>
      </c>
      <c r="N9" s="15" t="s">
        <v>56</v>
      </c>
      <c r="O9" s="15">
        <f>'Energy final consumption-Mtoe'!O9*'Hyphothesis '!$B$2</f>
        <v>32.026576265428538</v>
      </c>
      <c r="P9" s="15">
        <f>'Energy final consumption-Mtoe'!P9*'Hyphothesis '!$B$2</f>
        <v>32.044709763844637</v>
      </c>
      <c r="Q9" s="15">
        <f>'Energy final consumption-Mtoe'!Q9*'Hyphothesis '!$B$2</f>
        <v>35.170628285164526</v>
      </c>
      <c r="R9" s="15">
        <f>'Energy final consumption-Mtoe'!R9*'Hyphothesis '!$B$2</f>
        <v>36.388051894010658</v>
      </c>
      <c r="S9" s="15">
        <f>'Energy final consumption-Mtoe'!S9*'Hyphothesis '!$B$2</f>
        <v>37.316496962479306</v>
      </c>
      <c r="T9" s="15">
        <f>'Energy final consumption-Mtoe'!T9*'Hyphothesis '!$B$2</f>
        <v>38.296095662013215</v>
      </c>
    </row>
    <row r="10" spans="1:20" ht="14.45" customHeight="1" x14ac:dyDescent="0.2">
      <c r="A10" s="5"/>
      <c r="B10" s="58" t="s">
        <v>53</v>
      </c>
      <c r="C10" s="50" t="s">
        <v>22</v>
      </c>
      <c r="D10" s="15" t="s">
        <v>51</v>
      </c>
      <c r="E10" s="15">
        <f>'Energy final consumption-Mtoe'!E10*'Hyphothesis '!$B$2</f>
        <v>2.8048926385706161</v>
      </c>
      <c r="F10" s="15">
        <f>'Energy final consumption-Mtoe'!F10*'Hyphothesis '!$B$2</f>
        <v>0</v>
      </c>
      <c r="G10" s="15">
        <f>'Energy final consumption-Mtoe'!G10*'Hyphothesis '!$B$2</f>
        <v>0</v>
      </c>
      <c r="H10" s="15">
        <f>'Energy final consumption-Mtoe'!H10*'Hyphothesis '!$B$2</f>
        <v>0</v>
      </c>
      <c r="I10" s="15">
        <f>'Energy final consumption-Mtoe'!I10*'Hyphothesis '!$B$2</f>
        <v>0</v>
      </c>
      <c r="J10" s="15">
        <f>'Energy final consumption-Mtoe'!J10*'Hyphothesis '!$B$2</f>
        <v>0</v>
      </c>
      <c r="K10" s="10"/>
      <c r="L10" s="58" t="s">
        <v>53</v>
      </c>
      <c r="M10" s="50" t="s">
        <v>22</v>
      </c>
      <c r="N10" s="15" t="s">
        <v>51</v>
      </c>
      <c r="O10" s="15">
        <f>'Energy final consumption-Mtoe'!O10*'Hyphothesis '!$B$2</f>
        <v>2.8048926385706161</v>
      </c>
      <c r="P10" s="15">
        <f>'Energy final consumption-Mtoe'!P10*'Hyphothesis '!$B$2</f>
        <v>0</v>
      </c>
      <c r="Q10" s="15">
        <f>'Energy final consumption-Mtoe'!Q10*'Hyphothesis '!$B$2</f>
        <v>0</v>
      </c>
      <c r="R10" s="15">
        <f>'Energy final consumption-Mtoe'!R10*'Hyphothesis '!$B$2</f>
        <v>0</v>
      </c>
      <c r="S10" s="15">
        <f>'Energy final consumption-Mtoe'!S10*'Hyphothesis '!$B$2</f>
        <v>0</v>
      </c>
      <c r="T10" s="15">
        <f>'Energy final consumption-Mtoe'!T10*'Hyphothesis '!$B$2</f>
        <v>0</v>
      </c>
    </row>
    <row r="11" spans="1:20" ht="14.45" customHeight="1" x14ac:dyDescent="0.2">
      <c r="A11" s="5"/>
      <c r="B11" s="58" t="s">
        <v>53</v>
      </c>
      <c r="C11" s="50" t="s">
        <v>22</v>
      </c>
      <c r="D11" s="15" t="s">
        <v>54</v>
      </c>
      <c r="E11" s="15">
        <f>'Energy final consumption-Mtoe'!E11*'Hyphothesis '!$B$2</f>
        <v>30.979411231973955</v>
      </c>
      <c r="F11" s="15">
        <f>'Energy final consumption-Mtoe'!F11*'Hyphothesis '!$B$2</f>
        <v>38.835016254795462</v>
      </c>
      <c r="G11" s="15">
        <f>'Energy final consumption-Mtoe'!G11*'Hyphothesis '!$B$2</f>
        <v>44.18201355890146</v>
      </c>
      <c r="H11" s="15">
        <f>'Energy final consumption-Mtoe'!H11*'Hyphothesis '!$B$2</f>
        <v>49.72572948668671</v>
      </c>
      <c r="I11" s="15">
        <f>'Energy final consumption-Mtoe'!I11*'Hyphothesis '!$B$2</f>
        <v>49.250288636567767</v>
      </c>
      <c r="J11" s="15">
        <f>'Energy final consumption-Mtoe'!J11*'Hyphothesis '!$B$2</f>
        <v>53.080662203733674</v>
      </c>
      <c r="K11" s="10"/>
      <c r="L11" s="58" t="s">
        <v>53</v>
      </c>
      <c r="M11" s="50" t="s">
        <v>22</v>
      </c>
      <c r="N11" s="15" t="s">
        <v>54</v>
      </c>
      <c r="O11" s="15">
        <f>'Energy final consumption-Mtoe'!O11*'Hyphothesis '!$B$2</f>
        <v>30.979411231973955</v>
      </c>
      <c r="P11" s="15">
        <f>'Energy final consumption-Mtoe'!P11*'Hyphothesis '!$B$2</f>
        <v>35.806936580108925</v>
      </c>
      <c r="Q11" s="15">
        <f>'Energy final consumption-Mtoe'!Q11*'Hyphothesis '!$B$2</f>
        <v>33.921190501387514</v>
      </c>
      <c r="R11" s="15">
        <f>'Energy final consumption-Mtoe'!R11*'Hyphothesis '!$B$2</f>
        <v>38.177434817217105</v>
      </c>
      <c r="S11" s="15">
        <f>'Energy final consumption-Mtoe'!S11*'Hyphothesis '!$B$2</f>
        <v>42.78261645744201</v>
      </c>
      <c r="T11" s="15">
        <f>'Energy final consumption-Mtoe'!T11*'Hyphothesis '!$B$2</f>
        <v>53.080662203733674</v>
      </c>
    </row>
    <row r="12" spans="1:20" ht="14.45" customHeight="1" x14ac:dyDescent="0.2">
      <c r="A12" s="5"/>
      <c r="B12" s="58" t="s">
        <v>53</v>
      </c>
      <c r="C12" s="50" t="s">
        <v>22</v>
      </c>
      <c r="D12" s="15" t="s">
        <v>55</v>
      </c>
      <c r="E12" s="15">
        <f>'Energy final consumption-Mtoe'!E12*'Hyphothesis '!$B$2</f>
        <v>0</v>
      </c>
      <c r="F12" s="15">
        <f>'Energy final consumption-Mtoe'!F12*'Hyphothesis '!$B$2</f>
        <v>0</v>
      </c>
      <c r="G12" s="15">
        <f>'Energy final consumption-Mtoe'!G12*'Hyphothesis '!$B$2</f>
        <v>0</v>
      </c>
      <c r="H12" s="15">
        <f>'Energy final consumption-Mtoe'!H12*'Hyphothesis '!$B$2</f>
        <v>0</v>
      </c>
      <c r="I12" s="15">
        <f>'Energy final consumption-Mtoe'!I12*'Hyphothesis '!$B$2</f>
        <v>0</v>
      </c>
      <c r="J12" s="15">
        <f>'Energy final consumption-Mtoe'!J12*'Hyphothesis '!$B$2</f>
        <v>0</v>
      </c>
      <c r="K12" s="10"/>
      <c r="L12" s="58" t="s">
        <v>53</v>
      </c>
      <c r="M12" s="50" t="s">
        <v>22</v>
      </c>
      <c r="N12" s="15" t="s">
        <v>55</v>
      </c>
      <c r="O12" s="15">
        <f>'Energy final consumption-Mtoe'!O12*'Hyphothesis '!$B$2</f>
        <v>0</v>
      </c>
      <c r="P12" s="15">
        <f>'Energy final consumption-Mtoe'!P12*'Hyphothesis '!$B$2</f>
        <v>0</v>
      </c>
      <c r="Q12" s="15">
        <f>'Energy final consumption-Mtoe'!Q12*'Hyphothesis '!$B$2</f>
        <v>0</v>
      </c>
      <c r="R12" s="15">
        <f>'Energy final consumption-Mtoe'!R12*'Hyphothesis '!$B$2</f>
        <v>0</v>
      </c>
      <c r="S12" s="15">
        <f>'Energy final consumption-Mtoe'!S12*'Hyphothesis '!$B$2</f>
        <v>0</v>
      </c>
      <c r="T12" s="15">
        <f>'Energy final consumption-Mtoe'!T12*'Hyphothesis '!$B$2</f>
        <v>0</v>
      </c>
    </row>
    <row r="13" spans="1:20" ht="14.45" customHeight="1" x14ac:dyDescent="0.2">
      <c r="A13" s="5"/>
      <c r="B13" s="58" t="s">
        <v>53</v>
      </c>
      <c r="C13" s="50" t="s">
        <v>22</v>
      </c>
      <c r="D13" s="15" t="s">
        <v>52</v>
      </c>
      <c r="E13" s="15">
        <f>'Energy final consumption-Mtoe'!E13*'Hyphothesis '!$B$2</f>
        <v>10.338757940969902</v>
      </c>
      <c r="F13" s="15">
        <f>'Energy final consumption-Mtoe'!F13*'Hyphothesis '!$B$2</f>
        <v>12.471165803051496</v>
      </c>
      <c r="G13" s="15">
        <f>'Energy final consumption-Mtoe'!G13*'Hyphothesis '!$B$2</f>
        <v>15.507528677989269</v>
      </c>
      <c r="H13" s="15">
        <f>'Energy final consumption-Mtoe'!H13*'Hyphothesis '!$B$2</f>
        <v>17.269027132374667</v>
      </c>
      <c r="I13" s="15">
        <f>'Energy final consumption-Mtoe'!I13*'Hyphothesis '!$B$2</f>
        <v>19.143598222559771</v>
      </c>
      <c r="J13" s="15">
        <f>'Energy final consumption-Mtoe'!J13*'Hyphothesis '!$B$2</f>
        <v>23.23909115655713</v>
      </c>
      <c r="K13" s="10"/>
      <c r="L13" s="58" t="s">
        <v>53</v>
      </c>
      <c r="M13" s="50" t="s">
        <v>22</v>
      </c>
      <c r="N13" s="15" t="s">
        <v>52</v>
      </c>
      <c r="O13" s="15">
        <f>'Energy final consumption-Mtoe'!O13*'Hyphothesis '!$B$2</f>
        <v>10.338757940969902</v>
      </c>
      <c r="P13" s="15">
        <f>'Energy final consumption-Mtoe'!P13*'Hyphothesis '!$B$2</f>
        <v>12.316156962561591</v>
      </c>
      <c r="Q13" s="15">
        <f>'Energy final consumption-Mtoe'!Q13*'Hyphothesis '!$B$2</f>
        <v>14.981626535942393</v>
      </c>
      <c r="R13" s="15">
        <f>'Energy final consumption-Mtoe'!R13*'Hyphothesis '!$B$2</f>
        <v>16.492836777372183</v>
      </c>
      <c r="S13" s="15">
        <f>'Energy final consumption-Mtoe'!S13*'Hyphothesis '!$B$2</f>
        <v>18.069232872190536</v>
      </c>
      <c r="T13" s="15">
        <f>'Energy final consumption-Mtoe'!T13*'Hyphothesis '!$B$2</f>
        <v>21.391163426035725</v>
      </c>
    </row>
    <row r="14" spans="1:20" ht="14.45" customHeight="1" x14ac:dyDescent="0.2">
      <c r="A14" s="5"/>
      <c r="B14" s="58" t="s">
        <v>53</v>
      </c>
      <c r="C14" s="50" t="s">
        <v>22</v>
      </c>
      <c r="D14" s="15" t="s">
        <v>56</v>
      </c>
      <c r="E14" s="15">
        <f>'Energy final consumption-Mtoe'!E14*'Hyphothesis '!$B$2</f>
        <v>0</v>
      </c>
      <c r="F14" s="15">
        <f>'Energy final consumption-Mtoe'!F14*'Hyphothesis '!$B$2</f>
        <v>0</v>
      </c>
      <c r="G14" s="15">
        <f>'Energy final consumption-Mtoe'!G14*'Hyphothesis '!$B$2</f>
        <v>0</v>
      </c>
      <c r="H14" s="15">
        <f>'Energy final consumption-Mtoe'!H14*'Hyphothesis '!$B$2</f>
        <v>0</v>
      </c>
      <c r="I14" s="15">
        <f>'Energy final consumption-Mtoe'!I14*'Hyphothesis '!$B$2</f>
        <v>0</v>
      </c>
      <c r="J14" s="15">
        <f>'Energy final consumption-Mtoe'!J14*'Hyphothesis '!$B$2</f>
        <v>0</v>
      </c>
      <c r="K14" s="10"/>
      <c r="L14" s="58" t="s">
        <v>53</v>
      </c>
      <c r="M14" s="50" t="s">
        <v>22</v>
      </c>
      <c r="N14" s="15" t="s">
        <v>56</v>
      </c>
      <c r="O14" s="15">
        <f>'Energy final consumption-Mtoe'!O14*'Hyphothesis '!$B$2</f>
        <v>0</v>
      </c>
      <c r="P14" s="15">
        <f>'Energy final consumption-Mtoe'!P14*'Hyphothesis '!$B$2</f>
        <v>0</v>
      </c>
      <c r="Q14" s="15">
        <f>'Energy final consumption-Mtoe'!Q14*'Hyphothesis '!$B$2</f>
        <v>0</v>
      </c>
      <c r="R14" s="15">
        <f>'Energy final consumption-Mtoe'!R14*'Hyphothesis '!$B$2</f>
        <v>0</v>
      </c>
      <c r="S14" s="15">
        <f>'Energy final consumption-Mtoe'!S14*'Hyphothesis '!$B$2</f>
        <v>0</v>
      </c>
      <c r="T14" s="15">
        <f>'Energy final consumption-Mtoe'!T14*'Hyphothesis '!$B$2</f>
        <v>0</v>
      </c>
    </row>
    <row r="15" spans="1:20" ht="14.45" customHeight="1" x14ac:dyDescent="0.2">
      <c r="A15" s="5"/>
      <c r="B15" s="58" t="s">
        <v>53</v>
      </c>
      <c r="C15" s="50" t="s">
        <v>21</v>
      </c>
      <c r="D15" s="15" t="s">
        <v>51</v>
      </c>
      <c r="E15" s="15">
        <f>'Energy final consumption-Mtoe'!E15*'Hyphothesis '!$B$2</f>
        <v>10.718319509102315</v>
      </c>
      <c r="F15" s="15">
        <f>'Energy final consumption-Mtoe'!F15*'Hyphothesis '!$B$2</f>
        <v>5.1667506519177051</v>
      </c>
      <c r="G15" s="15">
        <f>'Energy final consumption-Mtoe'!G15*'Hyphothesis '!$B$2</f>
        <v>5.5483793497365026</v>
      </c>
      <c r="H15" s="15">
        <f>'Energy final consumption-Mtoe'!H15*'Hyphothesis '!$B$2</f>
        <v>5.8131759687878235</v>
      </c>
      <c r="I15" s="15">
        <f>'Energy final consumption-Mtoe'!I15*'Hyphothesis '!$B$2</f>
        <v>6.0520073855144148</v>
      </c>
      <c r="J15" s="15">
        <f>'Energy final consumption-Mtoe'!J15*'Hyphothesis '!$B$2</f>
        <v>6.5812294646006917</v>
      </c>
      <c r="K15" s="10"/>
      <c r="L15" s="58" t="s">
        <v>53</v>
      </c>
      <c r="M15" s="50" t="s">
        <v>21</v>
      </c>
      <c r="N15" s="15" t="s">
        <v>51</v>
      </c>
      <c r="O15" s="15">
        <f>'Energy final consumption-Mtoe'!O15*'Hyphothesis '!$B$2</f>
        <v>10.718319509102315</v>
      </c>
      <c r="P15" s="15">
        <f>'Energy final consumption-Mtoe'!P15*'Hyphothesis '!$B$2</f>
        <v>5.1602925994025535</v>
      </c>
      <c r="Q15" s="15">
        <f>'Energy final consumption-Mtoe'!Q15*'Hyphothesis '!$B$2</f>
        <v>4.0038932145656991</v>
      </c>
      <c r="R15" s="15">
        <f>'Energy final consumption-Mtoe'!R15*'Hyphothesis '!$B$2</f>
        <v>3.5828990581140308</v>
      </c>
      <c r="S15" s="15">
        <f>'Energy final consumption-Mtoe'!S15*'Hyphothesis '!$B$2</f>
        <v>3.2017464578775514</v>
      </c>
      <c r="T15" s="15">
        <f>'Energy final consumption-Mtoe'!T15*'Hyphothesis '!$B$2</f>
        <v>2.6131554227204061</v>
      </c>
    </row>
    <row r="16" spans="1:20" ht="14.45" customHeight="1" x14ac:dyDescent="0.2">
      <c r="A16" s="5"/>
      <c r="B16" s="58" t="s">
        <v>53</v>
      </c>
      <c r="C16" s="50" t="s">
        <v>21</v>
      </c>
      <c r="D16" s="15" t="s">
        <v>54</v>
      </c>
      <c r="E16" s="15">
        <f>'Energy final consumption-Mtoe'!E16*'Hyphothesis '!$B$2</f>
        <v>183.06871461435361</v>
      </c>
      <c r="F16" s="15">
        <f>'Energy final consumption-Mtoe'!F16*'Hyphothesis '!$B$2</f>
        <v>166.87305430873005</v>
      </c>
      <c r="G16" s="15">
        <f>'Energy final consumption-Mtoe'!G16*'Hyphothesis '!$B$2</f>
        <v>197.06497683101395</v>
      </c>
      <c r="H16" s="15">
        <f>'Energy final consumption-Mtoe'!H16*'Hyphothesis '!$B$2</f>
        <v>215.74345765826246</v>
      </c>
      <c r="I16" s="15">
        <f>'Energy final consumption-Mtoe'!I16*'Hyphothesis '!$B$2</f>
        <v>235.57534924254972</v>
      </c>
      <c r="J16" s="15">
        <f>'Energy final consumption-Mtoe'!J16*'Hyphothesis '!$B$2</f>
        <v>280.49376914105051</v>
      </c>
      <c r="K16" s="10"/>
      <c r="L16" s="58" t="s">
        <v>53</v>
      </c>
      <c r="M16" s="50" t="s">
        <v>21</v>
      </c>
      <c r="N16" s="15" t="s">
        <v>54</v>
      </c>
      <c r="O16" s="15">
        <f>'Energy final consumption-Mtoe'!O16*'Hyphothesis '!$B$2</f>
        <v>183.06871461435361</v>
      </c>
      <c r="P16" s="15">
        <f>'Energy final consumption-Mtoe'!P16*'Hyphothesis '!$B$2</f>
        <v>165.67357868824928</v>
      </c>
      <c r="Q16" s="15">
        <f>'Energy final consumption-Mtoe'!Q16*'Hyphothesis '!$B$2</f>
        <v>165.35082030334868</v>
      </c>
      <c r="R16" s="15">
        <f>'Energy final consumption-Mtoe'!R16*'Hyphothesis '!$B$2</f>
        <v>165.25192539252595</v>
      </c>
      <c r="S16" s="15">
        <f>'Energy final consumption-Mtoe'!S16*'Hyphothesis '!$B$2</f>
        <v>165.6596549925469</v>
      </c>
      <c r="T16" s="15">
        <f>'Energy final consumption-Mtoe'!T16*'Hyphothesis '!$B$2</f>
        <v>167.23459575902075</v>
      </c>
    </row>
    <row r="17" spans="1:20" ht="14.45" customHeight="1" x14ac:dyDescent="0.2">
      <c r="A17" s="5"/>
      <c r="B17" s="58" t="s">
        <v>53</v>
      </c>
      <c r="C17" s="50" t="s">
        <v>21</v>
      </c>
      <c r="D17" s="15" t="s">
        <v>55</v>
      </c>
      <c r="E17" s="15">
        <f>'Energy final consumption-Mtoe'!E17*'Hyphothesis '!$B$2</f>
        <v>0</v>
      </c>
      <c r="F17" s="15">
        <f>'Energy final consumption-Mtoe'!F17*'Hyphothesis '!$B$2</f>
        <v>0</v>
      </c>
      <c r="G17" s="15">
        <f>'Energy final consumption-Mtoe'!G17*'Hyphothesis '!$B$2</f>
        <v>0</v>
      </c>
      <c r="H17" s="15">
        <f>'Energy final consumption-Mtoe'!H17*'Hyphothesis '!$B$2</f>
        <v>0</v>
      </c>
      <c r="I17" s="15">
        <f>'Energy final consumption-Mtoe'!I17*'Hyphothesis '!$B$2</f>
        <v>0</v>
      </c>
      <c r="J17" s="15">
        <f>'Energy final consumption-Mtoe'!J17*'Hyphothesis '!$B$2</f>
        <v>0</v>
      </c>
      <c r="K17" s="10"/>
      <c r="L17" s="58" t="s">
        <v>53</v>
      </c>
      <c r="M17" s="50" t="s">
        <v>21</v>
      </c>
      <c r="N17" s="15" t="s">
        <v>55</v>
      </c>
      <c r="O17" s="15">
        <f>'Energy final consumption-Mtoe'!O17*'Hyphothesis '!$B$2</f>
        <v>0</v>
      </c>
      <c r="P17" s="15">
        <f>'Energy final consumption-Mtoe'!P17*'Hyphothesis '!$B$2</f>
        <v>0</v>
      </c>
      <c r="Q17" s="15">
        <f>'Energy final consumption-Mtoe'!Q17*'Hyphothesis '!$B$2</f>
        <v>0</v>
      </c>
      <c r="R17" s="15">
        <f>'Energy final consumption-Mtoe'!R17*'Hyphothesis '!$B$2</f>
        <v>0</v>
      </c>
      <c r="S17" s="15">
        <f>'Energy final consumption-Mtoe'!S17*'Hyphothesis '!$B$2</f>
        <v>0</v>
      </c>
      <c r="T17" s="15">
        <f>'Energy final consumption-Mtoe'!T17*'Hyphothesis '!$B$2</f>
        <v>0</v>
      </c>
    </row>
    <row r="18" spans="1:20" ht="14.45" customHeight="1" x14ac:dyDescent="0.2">
      <c r="A18" s="5"/>
      <c r="B18" s="58" t="s">
        <v>53</v>
      </c>
      <c r="C18" s="50" t="s">
        <v>21</v>
      </c>
      <c r="D18" s="15" t="s">
        <v>52</v>
      </c>
      <c r="E18" s="15">
        <f>'Energy final consumption-Mtoe'!E18*'Hyphothesis '!$B$2</f>
        <v>27.307868638716002</v>
      </c>
      <c r="F18" s="15">
        <f>'Energy final consumption-Mtoe'!F18*'Hyphothesis '!$B$2</f>
        <v>25.266282284545039</v>
      </c>
      <c r="G18" s="15">
        <f>'Energy final consumption-Mtoe'!G18*'Hyphothesis '!$B$2</f>
        <v>30.967334064122518</v>
      </c>
      <c r="H18" s="15">
        <f>'Energy final consumption-Mtoe'!H18*'Hyphothesis '!$B$2</f>
        <v>34.538438852023937</v>
      </c>
      <c r="I18" s="15">
        <f>'Energy final consumption-Mtoe'!I18*'Hyphothesis '!$B$2</f>
        <v>38.319602409852479</v>
      </c>
      <c r="J18" s="15">
        <f>'Energy final consumption-Mtoe'!J18*'Hyphothesis '!$B$2</f>
        <v>47.013349828588439</v>
      </c>
      <c r="K18" s="10"/>
      <c r="L18" s="58" t="s">
        <v>53</v>
      </c>
      <c r="M18" s="50" t="s">
        <v>21</v>
      </c>
      <c r="N18" s="15" t="s">
        <v>52</v>
      </c>
      <c r="O18" s="15">
        <f>'Energy final consumption-Mtoe'!O18*'Hyphothesis '!$B$2</f>
        <v>27.307868638716002</v>
      </c>
      <c r="P18" s="15">
        <f>'Energy final consumption-Mtoe'!P18*'Hyphothesis '!$B$2</f>
        <v>25.205366906500295</v>
      </c>
      <c r="Q18" s="15">
        <f>'Energy final consumption-Mtoe'!Q18*'Hyphothesis '!$B$2</f>
        <v>27.396263308157142</v>
      </c>
      <c r="R18" s="15">
        <f>'Energy final consumption-Mtoe'!R18*'Hyphothesis '!$B$2</f>
        <v>28.568806820894331</v>
      </c>
      <c r="S18" s="15">
        <f>'Energy final consumption-Mtoe'!S18*'Hyphothesis '!$B$2</f>
        <v>29.614364672277041</v>
      </c>
      <c r="T18" s="15">
        <f>'Energy final consumption-Mtoe'!T18*'Hyphothesis '!$B$2</f>
        <v>31.599973615896801</v>
      </c>
    </row>
    <row r="19" spans="1:20" ht="14.45" customHeight="1" x14ac:dyDescent="0.2">
      <c r="A19" s="5"/>
      <c r="B19" s="58" t="s">
        <v>53</v>
      </c>
      <c r="C19" s="50" t="s">
        <v>21</v>
      </c>
      <c r="D19" s="15" t="s">
        <v>56</v>
      </c>
      <c r="E19" s="15">
        <f>'Energy final consumption-Mtoe'!E19*'Hyphothesis '!$B$2</f>
        <v>0</v>
      </c>
      <c r="F19" s="15">
        <f>'Energy final consumption-Mtoe'!F19*'Hyphothesis '!$B$2</f>
        <v>0</v>
      </c>
      <c r="G19" s="15">
        <f>'Energy final consumption-Mtoe'!G19*'Hyphothesis '!$B$2</f>
        <v>0</v>
      </c>
      <c r="H19" s="15">
        <f>'Energy final consumption-Mtoe'!H19*'Hyphothesis '!$B$2</f>
        <v>0</v>
      </c>
      <c r="I19" s="15">
        <f>'Energy final consumption-Mtoe'!I19*'Hyphothesis '!$B$2</f>
        <v>0</v>
      </c>
      <c r="J19" s="15">
        <f>'Energy final consumption-Mtoe'!J19*'Hyphothesis '!$B$2</f>
        <v>0</v>
      </c>
      <c r="K19" s="10"/>
      <c r="L19" s="58" t="s">
        <v>53</v>
      </c>
      <c r="M19" s="50" t="s">
        <v>21</v>
      </c>
      <c r="N19" s="15" t="s">
        <v>56</v>
      </c>
      <c r="O19" s="15">
        <f>'Energy final consumption-Mtoe'!O19*'Hyphothesis '!$B$2</f>
        <v>0</v>
      </c>
      <c r="P19" s="15">
        <f>'Energy final consumption-Mtoe'!P19*'Hyphothesis '!$B$2</f>
        <v>0</v>
      </c>
      <c r="Q19" s="15">
        <f>'Energy final consumption-Mtoe'!Q19*'Hyphothesis '!$B$2</f>
        <v>0</v>
      </c>
      <c r="R19" s="15">
        <f>'Energy final consumption-Mtoe'!R19*'Hyphothesis '!$B$2</f>
        <v>0</v>
      </c>
      <c r="S19" s="15">
        <f>'Energy final consumption-Mtoe'!S19*'Hyphothesis '!$B$2</f>
        <v>0</v>
      </c>
      <c r="T19" s="15">
        <f>'Energy final consumption-Mtoe'!T19*'Hyphothesis '!$B$2</f>
        <v>0</v>
      </c>
    </row>
    <row r="20" spans="1:20" ht="14.45" customHeight="1" x14ac:dyDescent="0.2">
      <c r="A20" s="5"/>
      <c r="B20" s="58" t="s">
        <v>53</v>
      </c>
      <c r="C20" s="50" t="s">
        <v>20</v>
      </c>
      <c r="D20" s="15" t="s">
        <v>51</v>
      </c>
      <c r="E20" s="15">
        <f>'Energy final consumption-Mtoe'!E20*'Hyphothesis '!$B$2</f>
        <v>113.12440653751315</v>
      </c>
      <c r="F20" s="15">
        <f>'Energy final consumption-Mtoe'!F20*'Hyphothesis '!$B$2</f>
        <v>131.70850370784197</v>
      </c>
      <c r="G20" s="15">
        <f>'Energy final consumption-Mtoe'!G20*'Hyphothesis '!$B$2</f>
        <v>172.39150474944609</v>
      </c>
      <c r="H20" s="15">
        <f>'Energy final consumption-Mtoe'!H20*'Hyphothesis '!$B$2</f>
        <v>196.65217172547716</v>
      </c>
      <c r="I20" s="15">
        <f>'Energy final consumption-Mtoe'!I20*'Hyphothesis '!$B$2</f>
        <v>223.13348089160729</v>
      </c>
      <c r="J20" s="15">
        <f>'Energy final consumption-Mtoe'!J20*'Hyphothesis '!$B$2</f>
        <v>283.22261314100274</v>
      </c>
      <c r="K20" s="10"/>
      <c r="L20" s="58" t="s">
        <v>53</v>
      </c>
      <c r="M20" s="50" t="s">
        <v>20</v>
      </c>
      <c r="N20" s="15" t="s">
        <v>51</v>
      </c>
      <c r="O20" s="15">
        <f>'Energy final consumption-Mtoe'!O20*'Hyphothesis '!$B$2</f>
        <v>113.12440653751315</v>
      </c>
      <c r="P20" s="15">
        <f>'Energy final consumption-Mtoe'!P20*'Hyphothesis '!$B$2</f>
        <v>113.53149303307491</v>
      </c>
      <c r="Q20" s="15">
        <f>'Energy final consumption-Mtoe'!Q20*'Hyphothesis '!$B$2</f>
        <v>116.39479362769474</v>
      </c>
      <c r="R20" s="15">
        <f>'Energy final consumption-Mtoe'!R20*'Hyphothesis '!$B$2</f>
        <v>128.37470933072566</v>
      </c>
      <c r="S20" s="15">
        <f>'Energy final consumption-Mtoe'!S20*'Hyphothesis '!$B$2</f>
        <v>140.61838228823535</v>
      </c>
      <c r="T20" s="15">
        <f>'Energy final consumption-Mtoe'!T20*'Hyphothesis '!$B$2</f>
        <v>165.59283393421248</v>
      </c>
    </row>
    <row r="21" spans="1:20" ht="14.45" customHeight="1" x14ac:dyDescent="0.2">
      <c r="A21" s="5"/>
      <c r="B21" s="58" t="s">
        <v>53</v>
      </c>
      <c r="C21" s="50" t="s">
        <v>20</v>
      </c>
      <c r="D21" s="15" t="s">
        <v>54</v>
      </c>
      <c r="E21" s="15">
        <f>'Energy final consumption-Mtoe'!E21*'Hyphothesis '!$B$2</f>
        <v>5.2353020426468504</v>
      </c>
      <c r="F21" s="15">
        <f>'Energy final consumption-Mtoe'!F21*'Hyphothesis '!$B$2</f>
        <v>6.1257638547100575</v>
      </c>
      <c r="G21" s="15">
        <f>'Energy final consumption-Mtoe'!G21*'Hyphothesis '!$B$2</f>
        <v>8.0179306493052014</v>
      </c>
      <c r="H21" s="15">
        <f>'Energy final consumption-Mtoe'!H21*'Hyphothesis '!$B$2</f>
        <v>9.1462945185249893</v>
      </c>
      <c r="I21" s="15">
        <f>'Energy final consumption-Mtoe'!I21*'Hyphothesis '!$B$2</f>
        <v>10.377940478721433</v>
      </c>
      <c r="J21" s="15">
        <f>'Energy final consumption-Mtoe'!J21*'Hyphothesis '!$B$2</f>
        <v>13.172686634298042</v>
      </c>
      <c r="K21" s="10"/>
      <c r="L21" s="58" t="s">
        <v>53</v>
      </c>
      <c r="M21" s="50" t="s">
        <v>20</v>
      </c>
      <c r="N21" s="15" t="s">
        <v>54</v>
      </c>
      <c r="O21" s="15">
        <f>'Energy final consumption-Mtoe'!O21*'Hyphothesis '!$B$2</f>
        <v>5.2353020426468504</v>
      </c>
      <c r="P21" s="15">
        <f>'Energy final consumption-Mtoe'!P21*'Hyphothesis '!$B$2</f>
        <v>5.7634018710555006</v>
      </c>
      <c r="Q21" s="15">
        <f>'Energy final consumption-Mtoe'!Q21*'Hyphothesis '!$B$2</f>
        <v>6.9405073792011862</v>
      </c>
      <c r="R21" s="15">
        <f>'Energy final consumption-Mtoe'!R21*'Hyphothesis '!$B$2</f>
        <v>7.6548580021770789</v>
      </c>
      <c r="S21" s="15">
        <f>'Energy final consumption-Mtoe'!S21*'Hyphothesis '!$B$2</f>
        <v>8.3849362115335389</v>
      </c>
      <c r="T21" s="15">
        <f>'Energy final consumption-Mtoe'!T21*'Hyphothesis '!$B$2</f>
        <v>9.8741382672100588</v>
      </c>
    </row>
    <row r="22" spans="1:20" ht="14.45" customHeight="1" x14ac:dyDescent="0.2">
      <c r="A22" s="5"/>
      <c r="B22" s="58" t="s">
        <v>53</v>
      </c>
      <c r="C22" s="50" t="s">
        <v>20</v>
      </c>
      <c r="D22" s="15" t="s">
        <v>55</v>
      </c>
      <c r="E22" s="15">
        <f>'Energy final consumption-Mtoe'!E22*'Hyphothesis '!$B$2</f>
        <v>5.9891855367879963</v>
      </c>
      <c r="F22" s="15">
        <f>'Energy final consumption-Mtoe'!F22*'Hyphothesis '!$B$2</f>
        <v>6.9730899778679749</v>
      </c>
      <c r="G22" s="15">
        <f>'Energy final consumption-Mtoe'!G22*'Hyphothesis '!$B$2</f>
        <v>9.126984516538613</v>
      </c>
      <c r="H22" s="15">
        <f>'Energy final consumption-Mtoe'!H22*'Hyphothesis '!$B$2</f>
        <v>10.411425604125597</v>
      </c>
      <c r="I22" s="15">
        <f>'Energy final consumption-Mtoe'!I22*'Hyphothesis '!$B$2</f>
        <v>11.813434937985873</v>
      </c>
      <c r="J22" s="15">
        <f>'Energy final consumption-Mtoe'!J22*'Hyphothesis '!$B$2</f>
        <v>14.994755157039387</v>
      </c>
      <c r="K22" s="10"/>
      <c r="L22" s="58" t="s">
        <v>53</v>
      </c>
      <c r="M22" s="50" t="s">
        <v>20</v>
      </c>
      <c r="N22" s="15" t="s">
        <v>55</v>
      </c>
      <c r="O22" s="15">
        <f>'Energy final consumption-Mtoe'!O22*'Hyphothesis '!$B$2</f>
        <v>5.9891855367879963</v>
      </c>
      <c r="P22" s="15">
        <f>'Energy final consumption-Mtoe'!P22*'Hyphothesis '!$B$2</f>
        <v>6.0107380613586487</v>
      </c>
      <c r="Q22" s="15">
        <f>'Energy final consumption-Mtoe'!Q22*'Hyphothesis '!$B$2</f>
        <v>6.1623307992448533</v>
      </c>
      <c r="R22" s="15">
        <f>'Energy final consumption-Mtoe'!R22*'Hyphothesis '!$B$2</f>
        <v>6.7965877209528962</v>
      </c>
      <c r="S22" s="15">
        <f>'Energy final consumption-Mtoe'!S22*'Hyphothesis '!$B$2</f>
        <v>7.4448088364374874</v>
      </c>
      <c r="T22" s="15">
        <f>'Energy final consumption-Mtoe'!T22*'Hyphothesis '!$B$2</f>
        <v>8.767040078708769</v>
      </c>
    </row>
    <row r="23" spans="1:20" ht="14.45" customHeight="1" x14ac:dyDescent="0.2">
      <c r="A23" s="5"/>
      <c r="B23" s="58" t="s">
        <v>53</v>
      </c>
      <c r="C23" s="50" t="s">
        <v>20</v>
      </c>
      <c r="D23" s="15" t="s">
        <v>52</v>
      </c>
      <c r="E23" s="15">
        <f>'Energy final consumption-Mtoe'!E23*'Hyphothesis '!$B$2</f>
        <v>16.50225518735688</v>
      </c>
      <c r="F23" s="15">
        <f>'Energy final consumption-Mtoe'!F23*'Hyphothesis '!$B$2</f>
        <v>18.561974256792489</v>
      </c>
      <c r="G23" s="15">
        <f>'Energy final consumption-Mtoe'!G23*'Hyphothesis '!$B$2</f>
        <v>23.023589644221104</v>
      </c>
      <c r="H23" s="15">
        <f>'Energy final consumption-Mtoe'!H23*'Hyphothesis '!$B$2</f>
        <v>25.528132321661662</v>
      </c>
      <c r="I23" s="15">
        <f>'Energy final consumption-Mtoe'!I23*'Hyphothesis '!$B$2</f>
        <v>28.125563824651369</v>
      </c>
      <c r="J23" s="15">
        <f>'Energy final consumption-Mtoe'!J23*'Hyphothesis '!$B$2</f>
        <v>33.548631417473509</v>
      </c>
      <c r="K23" s="10"/>
      <c r="L23" s="58" t="s">
        <v>53</v>
      </c>
      <c r="M23" s="50" t="s">
        <v>20</v>
      </c>
      <c r="N23" s="15" t="s">
        <v>52</v>
      </c>
      <c r="O23" s="15">
        <f>'Energy final consumption-Mtoe'!O23*'Hyphothesis '!$B$2</f>
        <v>16.50225518735688</v>
      </c>
      <c r="P23" s="15">
        <f>'Energy final consumption-Mtoe'!P23*'Hyphothesis '!$B$2</f>
        <v>17.745239702580168</v>
      </c>
      <c r="Q23" s="15">
        <f>'Energy final consumption-Mtoe'!Q23*'Hyphothesis '!$B$2</f>
        <v>20.146907084186441</v>
      </c>
      <c r="R23" s="15">
        <f>'Energy final consumption-Mtoe'!R23*'Hyphothesis '!$B$2</f>
        <v>22.884892462743018</v>
      </c>
      <c r="S23" s="15">
        <f>'Energy final consumption-Mtoe'!S23*'Hyphothesis '!$B$2</f>
        <v>25.852157738871828</v>
      </c>
      <c r="T23" s="15">
        <f>'Energy final consumption-Mtoe'!T23*'Hyphothesis '!$B$2</f>
        <v>32.528172794669516</v>
      </c>
    </row>
    <row r="24" spans="1:20" ht="14.45" customHeight="1" x14ac:dyDescent="0.2">
      <c r="A24" s="5"/>
      <c r="B24" s="58" t="s">
        <v>53</v>
      </c>
      <c r="C24" s="50" t="s">
        <v>20</v>
      </c>
      <c r="D24" s="15" t="s">
        <v>56</v>
      </c>
      <c r="E24" s="15">
        <f>'Energy final consumption-Mtoe'!E24*'Hyphothesis '!$B$2</f>
        <v>0</v>
      </c>
      <c r="F24" s="15">
        <f>'Energy final consumption-Mtoe'!F24*'Hyphothesis '!$B$2</f>
        <v>0</v>
      </c>
      <c r="G24" s="15">
        <f>'Energy final consumption-Mtoe'!G24*'Hyphothesis '!$B$2</f>
        <v>0</v>
      </c>
      <c r="H24" s="15">
        <f>'Energy final consumption-Mtoe'!H24*'Hyphothesis '!$B$2</f>
        <v>0</v>
      </c>
      <c r="I24" s="15">
        <f>'Energy final consumption-Mtoe'!I24*'Hyphothesis '!$B$2</f>
        <v>0</v>
      </c>
      <c r="J24" s="15">
        <f>'Energy final consumption-Mtoe'!J24*'Hyphothesis '!$B$2</f>
        <v>0</v>
      </c>
      <c r="K24" s="10"/>
      <c r="L24" s="58" t="s">
        <v>53</v>
      </c>
      <c r="M24" s="50" t="s">
        <v>20</v>
      </c>
      <c r="N24" s="15" t="s">
        <v>56</v>
      </c>
      <c r="O24" s="15">
        <f>'Energy final consumption-Mtoe'!O24*'Hyphothesis '!$B$2</f>
        <v>0</v>
      </c>
      <c r="P24" s="15">
        <f>'Energy final consumption-Mtoe'!P24*'Hyphothesis '!$B$2</f>
        <v>12.66681729902308</v>
      </c>
      <c r="Q24" s="15">
        <f>'Energy final consumption-Mtoe'!Q24*'Hyphothesis '!$B$2</f>
        <v>40.04138872616069</v>
      </c>
      <c r="R24" s="15">
        <f>'Energy final consumption-Mtoe'!R24*'Hyphothesis '!$B$2</f>
        <v>44.162642320252374</v>
      </c>
      <c r="S24" s="15">
        <f>'Energy final consumption-Mtoe'!S24*'Hyphothesis '!$B$2</f>
        <v>48.374631989616574</v>
      </c>
      <c r="T24" s="15">
        <f>'Energy final consumption-Mtoe'!T24*'Hyphothesis '!$B$2</f>
        <v>56.966182310827271</v>
      </c>
    </row>
    <row r="25" spans="1:20" ht="14.45" customHeight="1" x14ac:dyDescent="0.2">
      <c r="A25" s="5"/>
      <c r="B25" s="58" t="s">
        <v>53</v>
      </c>
      <c r="C25" s="50" t="s">
        <v>19</v>
      </c>
      <c r="D25" s="15" t="s">
        <v>51</v>
      </c>
      <c r="E25" s="15">
        <f>'Energy final consumption-Mtoe'!E25*'Hyphothesis '!$B$2</f>
        <v>3.8219967583688881</v>
      </c>
      <c r="F25" s="15">
        <f>'Energy final consumption-Mtoe'!F25*'Hyphothesis '!$B$2</f>
        <v>3.745472940446986</v>
      </c>
      <c r="G25" s="15">
        <f>'Energy final consumption-Mtoe'!G25*'Hyphothesis '!$B$2</f>
        <v>3.5810609439970769</v>
      </c>
      <c r="H25" s="15">
        <f>'Energy final consumption-Mtoe'!H25*'Hyphothesis '!$B$2</f>
        <v>3.5345851763613725</v>
      </c>
      <c r="I25" s="15">
        <f>'Energy final consumption-Mtoe'!I25*'Hyphothesis '!$B$2</f>
        <v>3.488295604436765</v>
      </c>
      <c r="J25" s="15">
        <f>'Energy final consumption-Mtoe'!J25*'Hyphothesis '!$B$2</f>
        <v>3.3948620469833721</v>
      </c>
      <c r="K25" s="10"/>
      <c r="L25" s="58" t="s">
        <v>53</v>
      </c>
      <c r="M25" s="50" t="s">
        <v>19</v>
      </c>
      <c r="N25" s="15" t="s">
        <v>51</v>
      </c>
      <c r="O25" s="15">
        <f>'Energy final consumption-Mtoe'!O25*'Hyphothesis '!$B$2</f>
        <v>3.8219967583688881</v>
      </c>
      <c r="P25" s="15">
        <f>'Energy final consumption-Mtoe'!P25*'Hyphothesis '!$B$2</f>
        <v>3.6382892795335628</v>
      </c>
      <c r="Q25" s="15">
        <f>'Energy final consumption-Mtoe'!Q25*'Hyphothesis '!$B$2</f>
        <v>3.2917108182627719</v>
      </c>
      <c r="R25" s="15">
        <f>'Energy final consumption-Mtoe'!R25*'Hyphothesis '!$B$2</f>
        <v>3.195593543757842</v>
      </c>
      <c r="S25" s="15">
        <f>'Energy final consumption-Mtoe'!S25*'Hyphothesis '!$B$2</f>
        <v>3.0988725998918927</v>
      </c>
      <c r="T25" s="15">
        <f>'Energy final consumption-Mtoe'!T25*'Hyphothesis '!$B$2</f>
        <v>2.902035537079465</v>
      </c>
    </row>
    <row r="26" spans="1:20" ht="14.45" customHeight="1" x14ac:dyDescent="0.2">
      <c r="A26" s="5"/>
      <c r="B26" s="58" t="s">
        <v>53</v>
      </c>
      <c r="C26" s="50" t="s">
        <v>19</v>
      </c>
      <c r="D26" s="15" t="s">
        <v>54</v>
      </c>
      <c r="E26" s="15">
        <f>'Energy final consumption-Mtoe'!E26*'Hyphothesis '!$B$2</f>
        <v>119.96239145789671</v>
      </c>
      <c r="F26" s="15">
        <f>'Energy final consumption-Mtoe'!F26*'Hyphothesis '!$B$2</f>
        <v>139.26757946614686</v>
      </c>
      <c r="G26" s="15">
        <f>'Energy final consumption-Mtoe'!G26*'Hyphothesis '!$B$2</f>
        <v>143.78323351503906</v>
      </c>
      <c r="H26" s="15">
        <f>'Energy final consumption-Mtoe'!H26*'Hyphothesis '!$B$2</f>
        <v>143.25093259978928</v>
      </c>
      <c r="I26" s="15">
        <f>'Energy final consumption-Mtoe'!I26*'Hyphothesis '!$B$2</f>
        <v>142.72076423990057</v>
      </c>
      <c r="J26" s="15">
        <f>'Energy final consumption-Mtoe'!J26*'Hyphothesis '!$B$2</f>
        <v>141.65064166468409</v>
      </c>
      <c r="K26" s="10"/>
      <c r="L26" s="58" t="s">
        <v>53</v>
      </c>
      <c r="M26" s="50" t="s">
        <v>19</v>
      </c>
      <c r="N26" s="15" t="s">
        <v>54</v>
      </c>
      <c r="O26" s="15">
        <f>'Energy final consumption-Mtoe'!O26*'Hyphothesis '!$B$2</f>
        <v>119.96239145789671</v>
      </c>
      <c r="P26" s="15">
        <f>'Energy final consumption-Mtoe'!P26*'Hyphothesis '!$B$2</f>
        <v>138.03997282925926</v>
      </c>
      <c r="Q26" s="15">
        <f>'Energy final consumption-Mtoe'!Q26*'Hyphothesis '!$B$2</f>
        <v>140.46921968393269</v>
      </c>
      <c r="R26" s="15">
        <f>'Energy final consumption-Mtoe'!R26*'Hyphothesis '!$B$2</f>
        <v>139.36835969187561</v>
      </c>
      <c r="S26" s="15">
        <f>'Energy final consumption-Mtoe'!S26*'Hyphothesis '!$B$2</f>
        <v>138.26058569345076</v>
      </c>
      <c r="T26" s="15">
        <f>'Energy final consumption-Mtoe'!T26*'Hyphothesis '!$B$2</f>
        <v>136.00615173742847</v>
      </c>
    </row>
    <row r="27" spans="1:20" ht="14.45" customHeight="1" x14ac:dyDescent="0.2">
      <c r="A27" s="5"/>
      <c r="B27" s="58" t="s">
        <v>53</v>
      </c>
      <c r="C27" s="50" t="s">
        <v>19</v>
      </c>
      <c r="D27" s="15" t="s">
        <v>55</v>
      </c>
      <c r="E27" s="15">
        <f>'Energy final consumption-Mtoe'!E27*'Hyphothesis '!$B$2</f>
        <v>68.891560408298275</v>
      </c>
      <c r="F27" s="15">
        <f>'Energy final consumption-Mtoe'!F27*'Hyphothesis '!$B$2</f>
        <v>68.891545413911416</v>
      </c>
      <c r="G27" s="15">
        <f>'Energy final consumption-Mtoe'!G27*'Hyphothesis '!$B$2</f>
        <v>68.891545413911416</v>
      </c>
      <c r="H27" s="15">
        <f>'Energy final consumption-Mtoe'!H27*'Hyphothesis '!$B$2</f>
        <v>68.891545413911416</v>
      </c>
      <c r="I27" s="15">
        <f>'Energy final consumption-Mtoe'!I27*'Hyphothesis '!$B$2</f>
        <v>68.891545413911416</v>
      </c>
      <c r="J27" s="15">
        <f>'Energy final consumption-Mtoe'!J27*'Hyphothesis '!$B$2</f>
        <v>68.891545413911416</v>
      </c>
      <c r="K27" s="10"/>
      <c r="L27" s="58" t="s">
        <v>53</v>
      </c>
      <c r="M27" s="50" t="s">
        <v>19</v>
      </c>
      <c r="N27" s="15" t="s">
        <v>55</v>
      </c>
      <c r="O27" s="15">
        <f>'Energy final consumption-Mtoe'!O27*'Hyphothesis '!$B$2</f>
        <v>68.891560408298275</v>
      </c>
      <c r="P27" s="15">
        <f>'Energy final consumption-Mtoe'!P27*'Hyphothesis '!$B$2</f>
        <v>68.891545413911416</v>
      </c>
      <c r="Q27" s="15">
        <f>'Energy final consumption-Mtoe'!Q27*'Hyphothesis '!$B$2</f>
        <v>68.891545413911416</v>
      </c>
      <c r="R27" s="15">
        <f>'Energy final consumption-Mtoe'!R27*'Hyphothesis '!$B$2</f>
        <v>68.891545413911416</v>
      </c>
      <c r="S27" s="15">
        <f>'Energy final consumption-Mtoe'!S27*'Hyphothesis '!$B$2</f>
        <v>68.891545413911416</v>
      </c>
      <c r="T27" s="15">
        <f>'Energy final consumption-Mtoe'!T27*'Hyphothesis '!$B$2</f>
        <v>68.891545413911416</v>
      </c>
    </row>
    <row r="28" spans="1:20" ht="14.45" customHeight="1" x14ac:dyDescent="0.2">
      <c r="A28" s="5"/>
      <c r="B28" s="58" t="s">
        <v>53</v>
      </c>
      <c r="C28" s="50" t="s">
        <v>19</v>
      </c>
      <c r="D28" s="15" t="s">
        <v>52</v>
      </c>
      <c r="E28" s="15">
        <f>'Energy final consumption-Mtoe'!E28*'Hyphothesis '!$B$2</f>
        <v>19.8581080561632</v>
      </c>
      <c r="F28" s="15">
        <f>'Energy final consumption-Mtoe'!F28*'Hyphothesis '!$B$2</f>
        <v>21.389299892271211</v>
      </c>
      <c r="G28" s="15">
        <f>'Energy final consumption-Mtoe'!G28*'Hyphothesis '!$B$2</f>
        <v>24.904010894677675</v>
      </c>
      <c r="H28" s="15">
        <f>'Energy final consumption-Mtoe'!H28*'Hyphothesis '!$B$2</f>
        <v>27.898860403310724</v>
      </c>
      <c r="I28" s="15">
        <f>'Energy final consumption-Mtoe'!I28*'Hyphothesis '!$B$2</f>
        <v>30.922679329421626</v>
      </c>
      <c r="J28" s="15">
        <f>'Energy final consumption-Mtoe'!J28*'Hyphothesis '!$B$2</f>
        <v>36.850949070504015</v>
      </c>
      <c r="K28" s="10"/>
      <c r="L28" s="58" t="s">
        <v>53</v>
      </c>
      <c r="M28" s="50" t="s">
        <v>19</v>
      </c>
      <c r="N28" s="15" t="s">
        <v>52</v>
      </c>
      <c r="O28" s="15">
        <f>'Energy final consumption-Mtoe'!O28*'Hyphothesis '!$B$2</f>
        <v>19.8581080561632</v>
      </c>
      <c r="P28" s="15">
        <f>'Energy final consumption-Mtoe'!P28*'Hyphothesis '!$B$2</f>
        <v>20.777040300439122</v>
      </c>
      <c r="Q28" s="15">
        <f>'Energy final consumption-Mtoe'!Q28*'Hyphothesis '!$B$2</f>
        <v>22.892721767924321</v>
      </c>
      <c r="R28" s="15">
        <f>'Energy final consumption-Mtoe'!R28*'Hyphothesis '!$B$2</f>
        <v>25.22238943095827</v>
      </c>
      <c r="S28" s="15">
        <f>'Energy final consumption-Mtoe'!S28*'Hyphothesis '!$B$2</f>
        <v>27.470369708768896</v>
      </c>
      <c r="T28" s="15">
        <f>'Energy final consumption-Mtoe'!T28*'Hyphothesis '!$B$2</f>
        <v>31.503174437534437</v>
      </c>
    </row>
    <row r="29" spans="1:20" ht="14.45" customHeight="1" x14ac:dyDescent="0.2">
      <c r="A29" s="5"/>
      <c r="B29" s="58" t="s">
        <v>53</v>
      </c>
      <c r="C29" s="50" t="s">
        <v>19</v>
      </c>
      <c r="D29" s="15" t="s">
        <v>56</v>
      </c>
      <c r="E29" s="15">
        <f>'Energy final consumption-Mtoe'!E29*'Hyphothesis '!$B$2</f>
        <v>0</v>
      </c>
      <c r="F29" s="15">
        <f>'Energy final consumption-Mtoe'!F29*'Hyphothesis '!$B$2</f>
        <v>0</v>
      </c>
      <c r="G29" s="15">
        <f>'Energy final consumption-Mtoe'!G29*'Hyphothesis '!$B$2</f>
        <v>0</v>
      </c>
      <c r="H29" s="15">
        <f>'Energy final consumption-Mtoe'!H29*'Hyphothesis '!$B$2</f>
        <v>0</v>
      </c>
      <c r="I29" s="15">
        <f>'Energy final consumption-Mtoe'!I29*'Hyphothesis '!$B$2</f>
        <v>0</v>
      </c>
      <c r="J29" s="15">
        <f>'Energy final consumption-Mtoe'!J29*'Hyphothesis '!$B$2</f>
        <v>0</v>
      </c>
      <c r="K29" s="10"/>
      <c r="L29" s="58" t="s">
        <v>53</v>
      </c>
      <c r="M29" s="50" t="s">
        <v>19</v>
      </c>
      <c r="N29" s="15" t="s">
        <v>56</v>
      </c>
      <c r="O29" s="15">
        <f>'Energy final consumption-Mtoe'!O29*'Hyphothesis '!$B$2</f>
        <v>0</v>
      </c>
      <c r="P29" s="15">
        <f>'Energy final consumption-Mtoe'!P29*'Hyphothesis '!$B$2</f>
        <v>0</v>
      </c>
      <c r="Q29" s="15">
        <f>'Energy final consumption-Mtoe'!Q29*'Hyphothesis '!$B$2</f>
        <v>0</v>
      </c>
      <c r="R29" s="15">
        <f>'Energy final consumption-Mtoe'!R29*'Hyphothesis '!$B$2</f>
        <v>0</v>
      </c>
      <c r="S29" s="15">
        <f>'Energy final consumption-Mtoe'!S29*'Hyphothesis '!$B$2</f>
        <v>0</v>
      </c>
      <c r="T29" s="15">
        <f>'Energy final consumption-Mtoe'!T29*'Hyphothesis '!$B$2</f>
        <v>0</v>
      </c>
    </row>
    <row r="30" spans="1:20" ht="14.45" customHeight="1" x14ac:dyDescent="0.2">
      <c r="A30" s="5"/>
      <c r="B30" s="58" t="s">
        <v>53</v>
      </c>
      <c r="C30" s="50" t="s">
        <v>18</v>
      </c>
      <c r="D30" s="15" t="s">
        <v>51</v>
      </c>
      <c r="E30" s="15">
        <f>'Energy final consumption-Mtoe'!E30*'Hyphothesis '!$B$2</f>
        <v>1.5372048627236363</v>
      </c>
      <c r="F30" s="15">
        <f>'Energy final consumption-Mtoe'!F30*'Hyphothesis '!$B$2</f>
        <v>1.6267153302700093</v>
      </c>
      <c r="G30" s="15">
        <f>'Energy final consumption-Mtoe'!G30*'Hyphothesis '!$B$2</f>
        <v>1.2828595875074067</v>
      </c>
      <c r="H30" s="15">
        <f>'Energy final consumption-Mtoe'!H30*'Hyphothesis '!$B$2</f>
        <v>0.91650788843101605</v>
      </c>
      <c r="I30" s="15">
        <f>'Energy final consumption-Mtoe'!I30*'Hyphothesis '!$B$2</f>
        <v>0.44625441894494222</v>
      </c>
      <c r="J30" s="15">
        <f>'Energy final consumption-Mtoe'!J30*'Hyphothesis '!$B$2</f>
        <v>0.55591693859411317</v>
      </c>
      <c r="K30" s="10"/>
      <c r="L30" s="58" t="s">
        <v>53</v>
      </c>
      <c r="M30" s="50" t="s">
        <v>18</v>
      </c>
      <c r="N30" s="15" t="s">
        <v>51</v>
      </c>
      <c r="O30" s="15">
        <f>'Energy final consumption-Mtoe'!O30*'Hyphothesis '!$B$2</f>
        <v>1.5372048627236363</v>
      </c>
      <c r="P30" s="15">
        <f>'Energy final consumption-Mtoe'!P30*'Hyphothesis '!$B$2</f>
        <v>1.6084542661862746</v>
      </c>
      <c r="Q30" s="15">
        <f>'Energy final consumption-Mtoe'!Q30*'Hyphothesis '!$B$2</f>
        <v>1.2447862609202123</v>
      </c>
      <c r="R30" s="15">
        <f>'Energy final consumption-Mtoe'!R30*'Hyphothesis '!$B$2</f>
        <v>0.88104123551347335</v>
      </c>
      <c r="S30" s="15">
        <f>'Energy final consumption-Mtoe'!S30*'Hyphothesis '!$B$2</f>
        <v>0.42497966243953378</v>
      </c>
      <c r="T30" s="15">
        <f>'Energy final consumption-Mtoe'!T30*'Hyphothesis '!$B$2</f>
        <v>0.51951407465022315</v>
      </c>
    </row>
    <row r="31" spans="1:20" ht="14.45" customHeight="1" x14ac:dyDescent="0.2">
      <c r="A31" s="5"/>
      <c r="B31" s="58" t="s">
        <v>53</v>
      </c>
      <c r="C31" s="50" t="s">
        <v>18</v>
      </c>
      <c r="D31" s="15" t="s">
        <v>54</v>
      </c>
      <c r="E31" s="15">
        <f>'Energy final consumption-Mtoe'!E31*'Hyphothesis '!$B$2</f>
        <v>2.5758567969963644</v>
      </c>
      <c r="F31" s="15">
        <f>'Energy final consumption-Mtoe'!F31*'Hyphothesis '!$B$2</f>
        <v>3.6539037095414724</v>
      </c>
      <c r="G31" s="15">
        <f>'Energy final consumption-Mtoe'!G31*'Hyphothesis '!$B$2</f>
        <v>5.4855906272068768</v>
      </c>
      <c r="H31" s="15">
        <f>'Energy final consumption-Mtoe'!H31*'Hyphothesis '!$B$2</f>
        <v>6.7272365533599441</v>
      </c>
      <c r="I31" s="15">
        <f>'Energy final consumption-Mtoe'!I31*'Hyphothesis '!$B$2</f>
        <v>8.1427360372169826</v>
      </c>
      <c r="J31" s="15">
        <f>'Energy final consumption-Mtoe'!J31*'Hyphothesis '!$B$2</f>
        <v>10.143731238094738</v>
      </c>
      <c r="K31" s="10"/>
      <c r="L31" s="58" t="s">
        <v>53</v>
      </c>
      <c r="M31" s="50" t="s">
        <v>18</v>
      </c>
      <c r="N31" s="15" t="s">
        <v>54</v>
      </c>
      <c r="O31" s="15">
        <f>'Energy final consumption-Mtoe'!O31*'Hyphothesis '!$B$2</f>
        <v>2.5758567969963644</v>
      </c>
      <c r="P31" s="15">
        <f>'Energy final consumption-Mtoe'!P31*'Hyphothesis '!$B$2</f>
        <v>3.6128859797923725</v>
      </c>
      <c r="Q31" s="15">
        <f>'Energy final consumption-Mtoe'!Q31*'Hyphothesis '!$B$2</f>
        <v>5.3227866184851553</v>
      </c>
      <c r="R31" s="15">
        <f>'Energy final consumption-Mtoe'!R31*'Hyphothesis '!$B$2</f>
        <v>6.4669086642670583</v>
      </c>
      <c r="S31" s="15">
        <f>'Energy final consumption-Mtoe'!S31*'Hyphothesis '!$B$2</f>
        <v>7.7545388135588382</v>
      </c>
      <c r="T31" s="15">
        <f>'Energy final consumption-Mtoe'!T31*'Hyphothesis '!$B$2</f>
        <v>9.4794937549239719</v>
      </c>
    </row>
    <row r="32" spans="1:20" ht="14.45" customHeight="1" x14ac:dyDescent="0.2">
      <c r="A32" s="5"/>
      <c r="B32" s="58" t="s">
        <v>53</v>
      </c>
      <c r="C32" s="50" t="s">
        <v>18</v>
      </c>
      <c r="D32" s="15" t="s">
        <v>55</v>
      </c>
      <c r="E32" s="15">
        <f>'Energy final consumption-Mtoe'!E32*'Hyphothesis '!$B$2</f>
        <v>0</v>
      </c>
      <c r="F32" s="15">
        <f>'Energy final consumption-Mtoe'!F32*'Hyphothesis '!$B$2</f>
        <v>0</v>
      </c>
      <c r="G32" s="15">
        <f>'Energy final consumption-Mtoe'!G32*'Hyphothesis '!$B$2</f>
        <v>0</v>
      </c>
      <c r="H32" s="15">
        <f>'Energy final consumption-Mtoe'!H32*'Hyphothesis '!$B$2</f>
        <v>0</v>
      </c>
      <c r="I32" s="15">
        <f>'Energy final consumption-Mtoe'!I32*'Hyphothesis '!$B$2</f>
        <v>0</v>
      </c>
      <c r="J32" s="15">
        <f>'Energy final consumption-Mtoe'!J32*'Hyphothesis '!$B$2</f>
        <v>0</v>
      </c>
      <c r="K32" s="10"/>
      <c r="L32" s="58" t="s">
        <v>53</v>
      </c>
      <c r="M32" s="50" t="s">
        <v>18</v>
      </c>
      <c r="N32" s="15" t="s">
        <v>55</v>
      </c>
      <c r="O32" s="15">
        <f>'Energy final consumption-Mtoe'!O32*'Hyphothesis '!$B$2</f>
        <v>0</v>
      </c>
      <c r="P32" s="15">
        <f>'Energy final consumption-Mtoe'!P32*'Hyphothesis '!$B$2</f>
        <v>0</v>
      </c>
      <c r="Q32" s="15">
        <f>'Energy final consumption-Mtoe'!Q32*'Hyphothesis '!$B$2</f>
        <v>0</v>
      </c>
      <c r="R32" s="15">
        <f>'Energy final consumption-Mtoe'!R32*'Hyphothesis '!$B$2</f>
        <v>0</v>
      </c>
      <c r="S32" s="15">
        <f>'Energy final consumption-Mtoe'!S32*'Hyphothesis '!$B$2</f>
        <v>0</v>
      </c>
      <c r="T32" s="15">
        <f>'Energy final consumption-Mtoe'!T32*'Hyphothesis '!$B$2</f>
        <v>0</v>
      </c>
    </row>
    <row r="33" spans="1:20" ht="14.45" customHeight="1" x14ac:dyDescent="0.2">
      <c r="A33" s="5"/>
      <c r="B33" s="58" t="s">
        <v>53</v>
      </c>
      <c r="C33" s="50" t="s">
        <v>18</v>
      </c>
      <c r="D33" s="15" t="s">
        <v>52</v>
      </c>
      <c r="E33" s="15">
        <f>'Energy final consumption-Mtoe'!E33*'Hyphothesis '!$B$2</f>
        <v>8.528435442108</v>
      </c>
      <c r="F33" s="15">
        <f>'Energy final consumption-Mtoe'!F33*'Hyphothesis '!$B$2</f>
        <v>10.949366263199753</v>
      </c>
      <c r="G33" s="15">
        <f>'Energy final consumption-Mtoe'!G33*'Hyphothesis '!$B$2</f>
        <v>14.034384960628675</v>
      </c>
      <c r="H33" s="15">
        <f>'Energy final consumption-Mtoe'!H33*'Hyphothesis '!$B$2</f>
        <v>15.849307985386206</v>
      </c>
      <c r="I33" s="15">
        <f>'Energy final consumption-Mtoe'!I33*'Hyphothesis '!$B$2</f>
        <v>17.809276076655099</v>
      </c>
      <c r="J33" s="15">
        <f>'Energy final consumption-Mtoe'!J33*'Hyphothesis '!$B$2</f>
        <v>22.185725933019789</v>
      </c>
      <c r="K33" s="10"/>
      <c r="L33" s="58" t="s">
        <v>53</v>
      </c>
      <c r="M33" s="50" t="s">
        <v>18</v>
      </c>
      <c r="N33" s="15" t="s">
        <v>52</v>
      </c>
      <c r="O33" s="15">
        <f>'Energy final consumption-Mtoe'!O33*'Hyphothesis '!$B$2</f>
        <v>8.528435442108</v>
      </c>
      <c r="P33" s="15">
        <f>'Energy final consumption-Mtoe'!P33*'Hyphothesis '!$B$2</f>
        <v>10.826451654055823</v>
      </c>
      <c r="Q33" s="15">
        <f>'Energy final consumption-Mtoe'!Q33*'Hyphothesis '!$B$2</f>
        <v>13.617865703759234</v>
      </c>
      <c r="R33" s="15">
        <f>'Energy final consumption-Mtoe'!R33*'Hyphothesis '!$B$2</f>
        <v>15.23597785217455</v>
      </c>
      <c r="S33" s="15">
        <f>'Energy final consumption-Mtoe'!S33*'Hyphothesis '!$B$2</f>
        <v>16.960235717650438</v>
      </c>
      <c r="T33" s="15">
        <f>'Energy final consumption-Mtoe'!T33*'Hyphothesis '!$B$2</f>
        <v>20.732947817140467</v>
      </c>
    </row>
    <row r="34" spans="1:20" ht="14.45" customHeight="1" x14ac:dyDescent="0.2">
      <c r="A34" s="5"/>
      <c r="B34" s="58" t="s">
        <v>53</v>
      </c>
      <c r="C34" s="50" t="s">
        <v>18</v>
      </c>
      <c r="D34" s="15" t="s">
        <v>56</v>
      </c>
      <c r="E34" s="15">
        <f>'Energy final consumption-Mtoe'!E34*'Hyphothesis '!$B$2</f>
        <v>0</v>
      </c>
      <c r="F34" s="15">
        <f>'Energy final consumption-Mtoe'!F34*'Hyphothesis '!$B$2</f>
        <v>0</v>
      </c>
      <c r="G34" s="15">
        <f>'Energy final consumption-Mtoe'!G34*'Hyphothesis '!$B$2</f>
        <v>0</v>
      </c>
      <c r="H34" s="15">
        <f>'Energy final consumption-Mtoe'!H34*'Hyphothesis '!$B$2</f>
        <v>0</v>
      </c>
      <c r="I34" s="15">
        <f>'Energy final consumption-Mtoe'!I34*'Hyphothesis '!$B$2</f>
        <v>0</v>
      </c>
      <c r="J34" s="15">
        <f>'Energy final consumption-Mtoe'!J34*'Hyphothesis '!$B$2</f>
        <v>0</v>
      </c>
      <c r="K34" s="10"/>
      <c r="L34" s="58" t="s">
        <v>53</v>
      </c>
      <c r="M34" s="50" t="s">
        <v>18</v>
      </c>
      <c r="N34" s="15" t="s">
        <v>56</v>
      </c>
      <c r="O34" s="15">
        <f>'Energy final consumption-Mtoe'!O34*'Hyphothesis '!$B$2</f>
        <v>0</v>
      </c>
      <c r="P34" s="15">
        <f>'Energy final consumption-Mtoe'!P34*'Hyphothesis '!$B$2</f>
        <v>0</v>
      </c>
      <c r="Q34" s="15">
        <f>'Energy final consumption-Mtoe'!Q34*'Hyphothesis '!$B$2</f>
        <v>0</v>
      </c>
      <c r="R34" s="15">
        <f>'Energy final consumption-Mtoe'!R34*'Hyphothesis '!$B$2</f>
        <v>0</v>
      </c>
      <c r="S34" s="15">
        <f>'Energy final consumption-Mtoe'!S34*'Hyphothesis '!$B$2</f>
        <v>0</v>
      </c>
      <c r="T34" s="15">
        <f>'Energy final consumption-Mtoe'!T34*'Hyphothesis '!$B$2</f>
        <v>0</v>
      </c>
    </row>
    <row r="35" spans="1:20" ht="14.45" customHeight="1" x14ac:dyDescent="0.2">
      <c r="A35" s="5"/>
      <c r="B35" s="58" t="s">
        <v>53</v>
      </c>
      <c r="C35" s="49" t="s">
        <v>17</v>
      </c>
      <c r="D35" s="40"/>
      <c r="E35" s="40"/>
      <c r="F35" s="40"/>
      <c r="G35" s="40"/>
      <c r="H35" s="40"/>
      <c r="I35" s="62"/>
      <c r="J35" s="63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 x14ac:dyDescent="0.2">
      <c r="A36" s="5"/>
      <c r="B36" s="58" t="s">
        <v>53</v>
      </c>
      <c r="C36" s="50" t="s">
        <v>16</v>
      </c>
      <c r="D36" s="48" t="s">
        <v>57</v>
      </c>
      <c r="E36" s="15">
        <f>'Energy final consumption-Mtoe'!E36*'Hyphothesis '!$B$2</f>
        <v>32.740776050409075</v>
      </c>
      <c r="F36" s="15">
        <f>'Energy final consumption-Mtoe'!F36*'Hyphothesis '!$B$2</f>
        <v>32.12502515466673</v>
      </c>
      <c r="G36" s="15">
        <f>'Energy final consumption-Mtoe'!G36*'Hyphothesis '!$B$2</f>
        <v>44.848815928064504</v>
      </c>
      <c r="H36" s="15">
        <f>'Energy final consumption-Mtoe'!H36*'Hyphothesis '!$B$2</f>
        <v>53.074161835722784</v>
      </c>
      <c r="I36" s="15">
        <f>'Energy final consumption-Mtoe'!I36*'Hyphothesis '!$B$2</f>
        <v>62.218198869452436</v>
      </c>
      <c r="J36" s="15">
        <f>'Energy final consumption-Mtoe'!J36*'Hyphothesis '!$B$2</f>
        <v>84.908083152215269</v>
      </c>
      <c r="K36" s="10"/>
      <c r="L36" s="58" t="s">
        <v>53</v>
      </c>
      <c r="M36" s="50" t="s">
        <v>16</v>
      </c>
      <c r="N36" s="48" t="s">
        <v>57</v>
      </c>
      <c r="O36" s="15">
        <f>'Energy final consumption-Mtoe'!O36*'Hyphothesis '!$B$2</f>
        <v>32.740776050409075</v>
      </c>
      <c r="P36" s="15">
        <f>'Energy final consumption-Mtoe'!P36*'Hyphothesis '!$B$2</f>
        <v>31.44547616329373</v>
      </c>
      <c r="Q36" s="15">
        <f>'Energy final consumption-Mtoe'!Q36*'Hyphothesis '!$B$2</f>
        <v>42.239362008432451</v>
      </c>
      <c r="R36" s="15">
        <f>'Energy final consumption-Mtoe'!R36*'Hyphothesis '!$B$2</f>
        <v>48.965521719099463</v>
      </c>
      <c r="S36" s="15">
        <f>'Energy final consumption-Mtoe'!S36*'Hyphothesis '!$B$2</f>
        <v>56.162687597721927</v>
      </c>
      <c r="T36" s="15">
        <f>'Energy final consumption-Mtoe'!T36*'Hyphothesis '!$B$2</f>
        <v>73.115293825518705</v>
      </c>
    </row>
    <row r="37" spans="1:20" ht="14.45" customHeight="1" x14ac:dyDescent="0.2">
      <c r="A37" s="5"/>
      <c r="B37" s="58" t="s">
        <v>53</v>
      </c>
      <c r="C37" s="50" t="s">
        <v>16</v>
      </c>
      <c r="D37" s="15" t="s">
        <v>52</v>
      </c>
      <c r="E37" s="15">
        <f>'Energy final consumption-Mtoe'!E37*'Hyphothesis '!$B$2</f>
        <v>36.173916921957982</v>
      </c>
      <c r="F37" s="15">
        <f>'Energy final consumption-Mtoe'!F37*'Hyphothesis '!$B$2</f>
        <v>35.493599457493758</v>
      </c>
      <c r="G37" s="15">
        <f>'Energy final consumption-Mtoe'!G37*'Hyphothesis '!$B$2</f>
        <v>49.551584816808898</v>
      </c>
      <c r="H37" s="15">
        <f>'Energy final consumption-Mtoe'!H37*'Hyphothesis '!$B$2</f>
        <v>58.639426200283999</v>
      </c>
      <c r="I37" s="15">
        <f>'Energy final consumption-Mtoe'!I37*'Hyphothesis '!$B$2</f>
        <v>68.742291064579419</v>
      </c>
      <c r="J37" s="15">
        <f>'Energy final consumption-Mtoe'!J37*'Hyphothesis '!$B$2</f>
        <v>93.81139717708551</v>
      </c>
      <c r="K37" s="10"/>
      <c r="L37" s="58" t="s">
        <v>53</v>
      </c>
      <c r="M37" s="50" t="s">
        <v>16</v>
      </c>
      <c r="N37" s="15" t="s">
        <v>52</v>
      </c>
      <c r="O37" s="15">
        <f>'Energy final consumption-Mtoe'!O37*'Hyphothesis '!$B$2</f>
        <v>36.173916921957982</v>
      </c>
      <c r="P37" s="15">
        <f>'Energy final consumption-Mtoe'!P37*'Hyphothesis '!$B$2</f>
        <v>34.742794139975338</v>
      </c>
      <c r="Q37" s="15">
        <f>'Energy final consumption-Mtoe'!Q37*'Hyphothesis '!$B$2</f>
        <v>46.66850809452491</v>
      </c>
      <c r="R37" s="15">
        <f>'Energy final consumption-Mtoe'!R37*'Hyphothesis '!$B$2</f>
        <v>54.099961222052393</v>
      </c>
      <c r="S37" s="15">
        <f>'Energy final consumption-Mtoe'!S37*'Hyphothesis '!$B$2</f>
        <v>62.051809405674994</v>
      </c>
      <c r="T37" s="15">
        <f>'Energy final consumption-Mtoe'!T37*'Hyphothesis '!$B$2</f>
        <v>80.782036458045852</v>
      </c>
    </row>
    <row r="38" spans="1:20" ht="14.45" customHeight="1" x14ac:dyDescent="0.2">
      <c r="A38" s="5"/>
      <c r="B38" s="58" t="s">
        <v>53</v>
      </c>
      <c r="C38" s="50" t="s">
        <v>15</v>
      </c>
      <c r="D38" s="15" t="s">
        <v>51</v>
      </c>
      <c r="E38" s="15">
        <f>'Energy final consumption-Mtoe'!E38*'Hyphothesis '!$B$2</f>
        <v>65.229144415692659</v>
      </c>
      <c r="F38" s="15">
        <f>'Energy final consumption-Mtoe'!F38*'Hyphothesis '!$B$2</f>
        <v>60.274876772777738</v>
      </c>
      <c r="G38" s="15">
        <f>'Energy final consumption-Mtoe'!G38*'Hyphothesis '!$B$2</f>
        <v>38.533064936930522</v>
      </c>
      <c r="H38" s="15">
        <f>'Energy final consumption-Mtoe'!H38*'Hyphothesis '!$B$2</f>
        <v>33.544908265801453</v>
      </c>
      <c r="I38" s="15">
        <f>'Energy final consumption-Mtoe'!I38*'Hyphothesis '!$B$2</f>
        <v>36.246294599542324</v>
      </c>
      <c r="J38" s="15">
        <f>'Energy final consumption-Mtoe'!J38*'Hyphothesis '!$B$2</f>
        <v>41.840470520435225</v>
      </c>
      <c r="K38" s="10"/>
      <c r="L38" s="58" t="s">
        <v>53</v>
      </c>
      <c r="M38" s="50" t="s">
        <v>15</v>
      </c>
      <c r="N38" s="15" t="s">
        <v>51</v>
      </c>
      <c r="O38" s="15">
        <f>'Energy final consumption-Mtoe'!O38*'Hyphothesis '!$B$2</f>
        <v>65.229144415692659</v>
      </c>
      <c r="P38" s="15">
        <f>'Energy final consumption-Mtoe'!P38*'Hyphothesis '!$B$2</f>
        <v>58.533516266538264</v>
      </c>
      <c r="Q38" s="15">
        <f>'Energy final consumption-Mtoe'!Q38*'Hyphothesis '!$B$2</f>
        <v>35.448374643438946</v>
      </c>
      <c r="R38" s="15">
        <f>'Energy final consumption-Mtoe'!R38*'Hyphothesis '!$B$2</f>
        <v>30.195376882044616</v>
      </c>
      <c r="S38" s="15">
        <f>'Energy final consumption-Mtoe'!S38*'Hyphothesis '!$B$2</f>
        <v>31.867205858412895</v>
      </c>
      <c r="T38" s="15">
        <f>'Energy final consumption-Mtoe'!T38*'Hyphothesis '!$B$2</f>
        <v>34.86705876702932</v>
      </c>
    </row>
    <row r="39" spans="1:20" ht="14.45" customHeight="1" x14ac:dyDescent="0.2">
      <c r="A39" s="5"/>
      <c r="B39" s="58" t="s">
        <v>53</v>
      </c>
      <c r="C39" s="50" t="s">
        <v>15</v>
      </c>
      <c r="D39" s="15" t="s">
        <v>54</v>
      </c>
      <c r="E39" s="15">
        <f>'Energy final consumption-Mtoe'!E39*'Hyphothesis '!$B$2</f>
        <v>239.74428769481926</v>
      </c>
      <c r="F39" s="15">
        <f>'Energy final consumption-Mtoe'!F39*'Hyphothesis '!$B$2</f>
        <v>302.26517800574891</v>
      </c>
      <c r="G39" s="15">
        <f>'Energy final consumption-Mtoe'!G39*'Hyphothesis '!$B$2</f>
        <v>420.45432637831868</v>
      </c>
      <c r="H39" s="15">
        <f>'Energy final consumption-Mtoe'!H39*'Hyphothesis '!$B$2</f>
        <v>474.255872406744</v>
      </c>
      <c r="I39" s="15">
        <f>'Energy final consumption-Mtoe'!I39*'Hyphothesis '!$B$2</f>
        <v>512.93854074704245</v>
      </c>
      <c r="J39" s="15">
        <f>'Energy final consumption-Mtoe'!J39*'Hyphothesis '!$B$2</f>
        <v>592.6286275991381</v>
      </c>
      <c r="K39" s="10"/>
      <c r="L39" s="58" t="s">
        <v>53</v>
      </c>
      <c r="M39" s="50" t="s">
        <v>15</v>
      </c>
      <c r="N39" s="15" t="s">
        <v>54</v>
      </c>
      <c r="O39" s="15">
        <f>'Energy final consumption-Mtoe'!O39*'Hyphothesis '!$B$2</f>
        <v>239.74428769481926</v>
      </c>
      <c r="P39" s="15">
        <f>'Energy final consumption-Mtoe'!P39*'Hyphothesis '!$B$2</f>
        <v>291.02537346446218</v>
      </c>
      <c r="Q39" s="15">
        <f>'Energy final consumption-Mtoe'!Q39*'Hyphothesis '!$B$2</f>
        <v>382.34326929902778</v>
      </c>
      <c r="R39" s="15">
        <f>'Energy final consumption-Mtoe'!R39*'Hyphothesis '!$B$2</f>
        <v>419.32202263502279</v>
      </c>
      <c r="S39" s="15">
        <f>'Energy final consumption-Mtoe'!S39*'Hyphothesis '!$B$2</f>
        <v>439.53025383946806</v>
      </c>
      <c r="T39" s="15">
        <f>'Energy final consumption-Mtoe'!T39*'Hyphothesis '!$B$2</f>
        <v>472.10467552255955</v>
      </c>
    </row>
    <row r="40" spans="1:20" ht="14.45" customHeight="1" x14ac:dyDescent="0.2">
      <c r="A40" s="5"/>
      <c r="B40" s="58" t="s">
        <v>53</v>
      </c>
      <c r="C40" s="50" t="s">
        <v>15</v>
      </c>
      <c r="D40" s="15" t="s">
        <v>55</v>
      </c>
      <c r="E40" s="15">
        <f>'Energy final consumption-Mtoe'!E40*'Hyphothesis '!$B$2</f>
        <v>71.42680799999998</v>
      </c>
      <c r="F40" s="15">
        <f>'Energy final consumption-Mtoe'!F40*'Hyphothesis '!$B$2</f>
        <v>66.975304877908457</v>
      </c>
      <c r="G40" s="15">
        <f>'Energy final consumption-Mtoe'!G40*'Hyphothesis '!$B$2</f>
        <v>43.448386505223702</v>
      </c>
      <c r="H40" s="15">
        <f>'Energy final consumption-Mtoe'!H40*'Hyphothesis '!$B$2</f>
        <v>37.823934898517685</v>
      </c>
      <c r="I40" s="15">
        <f>'Energy final consumption-Mtoe'!I40*'Hyphothesis '!$B$2</f>
        <v>40.869913143965135</v>
      </c>
      <c r="J40" s="15">
        <f>'Energy final consumption-Mtoe'!J40*'Hyphothesis '!$B$2</f>
        <v>47.177688504866133</v>
      </c>
      <c r="K40" s="10"/>
      <c r="L40" s="58" t="s">
        <v>53</v>
      </c>
      <c r="M40" s="50" t="s">
        <v>15</v>
      </c>
      <c r="N40" s="15" t="s">
        <v>55</v>
      </c>
      <c r="O40" s="15">
        <f>'Energy final consumption-Mtoe'!O40*'Hyphothesis '!$B$2</f>
        <v>71.42680799999998</v>
      </c>
      <c r="P40" s="15">
        <f>'Energy final consumption-Mtoe'!P40*'Hyphothesis '!$B$2</f>
        <v>65.085937223190456</v>
      </c>
      <c r="Q40" s="15">
        <f>'Energy final consumption-Mtoe'!Q40*'Hyphothesis '!$B$2</f>
        <v>39.970209611174383</v>
      </c>
      <c r="R40" s="15">
        <f>'Energy final consumption-Mtoe'!R40*'Hyphothesis '!$B$2</f>
        <v>34.047133483653759</v>
      </c>
      <c r="S40" s="15">
        <f>'Energy final consumption-Mtoe'!S40*'Hyphothesis '!$B$2</f>
        <v>35.93222286480664</v>
      </c>
      <c r="T40" s="15">
        <f>'Energy final consumption-Mtoe'!T40*'Hyphothesis '!$B$2</f>
        <v>39.314740420721783</v>
      </c>
    </row>
    <row r="41" spans="1:20" ht="14.45" customHeight="1" x14ac:dyDescent="0.2">
      <c r="A41" s="5"/>
      <c r="B41" s="58" t="s">
        <v>53</v>
      </c>
      <c r="C41" s="50" t="s">
        <v>15</v>
      </c>
      <c r="D41" s="15" t="s">
        <v>52</v>
      </c>
      <c r="E41" s="15">
        <f>'Energy final consumption-Mtoe'!E41*'Hyphothesis '!$B$2</f>
        <v>402.20295866176104</v>
      </c>
      <c r="F41" s="15">
        <f>'Energy final consumption-Mtoe'!F41*'Hyphothesis '!$B$2</f>
        <v>542.19048290271019</v>
      </c>
      <c r="G41" s="15">
        <f>'Energy final consumption-Mtoe'!G41*'Hyphothesis '!$B$2</f>
        <v>800.74372867761736</v>
      </c>
      <c r="H41" s="15">
        <f>'Energy final consumption-Mtoe'!H41*'Hyphothesis '!$B$2</f>
        <v>935.18376285312502</v>
      </c>
      <c r="I41" s="15">
        <f>'Energy final consumption-Mtoe'!I41*'Hyphothesis '!$B$2</f>
        <v>1086.5933752942974</v>
      </c>
      <c r="J41" s="15">
        <f>'Energy final consumption-Mtoe'!J41*'Hyphothesis '!$B$2</f>
        <v>1446.3815759186039</v>
      </c>
      <c r="K41" s="10"/>
      <c r="L41" s="58" t="s">
        <v>53</v>
      </c>
      <c r="M41" s="50" t="s">
        <v>15</v>
      </c>
      <c r="N41" s="15" t="s">
        <v>52</v>
      </c>
      <c r="O41" s="15">
        <f>'Energy final consumption-Mtoe'!O41*'Hyphothesis '!$B$2</f>
        <v>402.20295866176104</v>
      </c>
      <c r="P41" s="15">
        <f>'Energy final consumption-Mtoe'!P41*'Hyphothesis '!$B$2</f>
        <v>450.11012922834129</v>
      </c>
      <c r="Q41" s="15">
        <f>'Energy final consumption-Mtoe'!Q41*'Hyphothesis '!$B$2</f>
        <v>496.29919490057739</v>
      </c>
      <c r="R41" s="15">
        <f>'Energy final consumption-Mtoe'!R41*'Hyphothesis '!$B$2</f>
        <v>526.62788780548226</v>
      </c>
      <c r="S41" s="15">
        <f>'Energy final consumption-Mtoe'!S41*'Hyphothesis '!$B$2</f>
        <v>555.55851586591405</v>
      </c>
      <c r="T41" s="15">
        <f>'Energy final consumption-Mtoe'!T41*'Hyphothesis '!$B$2</f>
        <v>607.1890778111391</v>
      </c>
    </row>
    <row r="42" spans="1:20" ht="15" customHeight="1" x14ac:dyDescent="0.2">
      <c r="A42" s="5"/>
      <c r="B42" s="58" t="s">
        <v>53</v>
      </c>
      <c r="C42" s="50" t="s">
        <v>15</v>
      </c>
      <c r="D42" s="15" t="s">
        <v>56</v>
      </c>
      <c r="E42" s="15">
        <f>'Energy final consumption-Mtoe'!E42*'Hyphothesis '!$B$2</f>
        <v>6.1127279999999962</v>
      </c>
      <c r="F42" s="15">
        <f>'Energy final consumption-Mtoe'!F42*'Hyphothesis '!$B$2</f>
        <v>7.12751542903258</v>
      </c>
      <c r="G42" s="15">
        <f>'Energy final consumption-Mtoe'!G42*'Hyphothesis '!$B$2</f>
        <v>8.457663430509136</v>
      </c>
      <c r="H42" s="15">
        <f>'Energy final consumption-Mtoe'!H42*'Hyphothesis '!$B$2</f>
        <v>9.2172256274235256</v>
      </c>
      <c r="I42" s="15">
        <f>'Energy final consumption-Mtoe'!I42*'Hyphothesis '!$B$2</f>
        <v>9.9594928933713902</v>
      </c>
      <c r="J42" s="15">
        <f>'Energy final consumption-Mtoe'!J42*'Hyphothesis '!$B$2</f>
        <v>11.496619817487531</v>
      </c>
      <c r="K42" s="10"/>
      <c r="L42" s="58" t="s">
        <v>53</v>
      </c>
      <c r="M42" s="50" t="s">
        <v>15</v>
      </c>
      <c r="N42" s="15" t="s">
        <v>56</v>
      </c>
      <c r="O42" s="15">
        <f>'Energy final consumption-Mtoe'!O42*'Hyphothesis '!$B$2</f>
        <v>6.1127279999999962</v>
      </c>
      <c r="P42" s="15">
        <f>'Energy final consumption-Mtoe'!P42*'Hyphothesis '!$B$2</f>
        <v>6.9264488249362435</v>
      </c>
      <c r="Q42" s="15">
        <f>'Energy final consumption-Mtoe'!Q42*'Hyphothesis '!$B$2</f>
        <v>7.7806014752140698</v>
      </c>
      <c r="R42" s="15">
        <f>'Energy final consumption-Mtoe'!R42*'Hyphothesis '!$B$2</f>
        <v>8.2968657842667284</v>
      </c>
      <c r="S42" s="15">
        <f>'Energy final consumption-Mtoe'!S42*'Hyphothesis '!$B$2</f>
        <v>8.7562387765416929</v>
      </c>
      <c r="T42" s="15">
        <f>'Energy final consumption-Mtoe'!T42*'Hyphothesis '!$B$2</f>
        <v>9.5805165145729418</v>
      </c>
    </row>
    <row r="43" spans="1:20" ht="17.25" customHeight="1" x14ac:dyDescent="0.2">
      <c r="A43" s="5"/>
      <c r="B43" s="51" t="s">
        <v>12</v>
      </c>
      <c r="C43" s="49" t="s">
        <v>14</v>
      </c>
      <c r="D43" s="15" t="s">
        <v>51</v>
      </c>
      <c r="E43" s="15">
        <f>'Energy final consumption-Mtoe'!E43*'Hyphothesis '!$B$2</f>
        <v>135.06510036600002</v>
      </c>
      <c r="F43" s="15">
        <f>'Energy final consumption-Mtoe'!F43*'Hyphothesis '!$B$2</f>
        <v>168.18960012660094</v>
      </c>
      <c r="G43" s="15">
        <f>'Energy final consumption-Mtoe'!G43*'Hyphothesis '!$B$2</f>
        <v>247.9496613782851</v>
      </c>
      <c r="H43" s="15">
        <f>'Energy final consumption-Mtoe'!H43*'Hyphothesis '!$B$2</f>
        <v>299.33468177296049</v>
      </c>
      <c r="I43" s="15">
        <f>'Energy final consumption-Mtoe'!I43*'Hyphothesis '!$B$2</f>
        <v>342.38034661076478</v>
      </c>
      <c r="J43" s="15">
        <f>'Energy final consumption-Mtoe'!J43*'Hyphothesis '!$B$2</f>
        <v>467.71433605423942</v>
      </c>
      <c r="K43" s="10"/>
      <c r="L43" s="51" t="s">
        <v>12</v>
      </c>
      <c r="M43" s="49" t="s">
        <v>14</v>
      </c>
      <c r="N43" s="15" t="s">
        <v>51</v>
      </c>
      <c r="O43" s="15">
        <f>'Energy final consumption-Mtoe'!O43*'Hyphothesis '!$B$2</f>
        <v>135.06510036600002</v>
      </c>
      <c r="P43" s="15">
        <f>'Energy final consumption-Mtoe'!P43*'Hyphothesis '!$B$2</f>
        <v>164.13953802702605</v>
      </c>
      <c r="Q43" s="15">
        <f>'Energy final consumption-Mtoe'!Q43*'Hyphothesis '!$B$2</f>
        <v>242.3138404548431</v>
      </c>
      <c r="R43" s="15">
        <f>'Energy final consumption-Mtoe'!R43*'Hyphothesis '!$B$2</f>
        <v>287.69769153088856</v>
      </c>
      <c r="S43" s="15">
        <f>'Energy final consumption-Mtoe'!S43*'Hyphothesis '!$B$2</f>
        <v>312.6279928992837</v>
      </c>
      <c r="T43" s="15">
        <f>'Energy final consumption-Mtoe'!T43*'Hyphothesis '!$B$2</f>
        <v>416.34749137012028</v>
      </c>
    </row>
    <row r="44" spans="1:20" ht="14.45" customHeight="1" x14ac:dyDescent="0.2">
      <c r="A44" s="5"/>
      <c r="B44" s="51" t="s">
        <v>12</v>
      </c>
      <c r="C44" s="49" t="s">
        <v>13</v>
      </c>
      <c r="D44" s="15" t="s">
        <v>51</v>
      </c>
      <c r="E44" s="15">
        <f>'Energy final consumption-Mtoe'!E44*'Hyphothesis '!$B$2</f>
        <v>26.209367999999998</v>
      </c>
      <c r="F44" s="15">
        <f>'Energy final consumption-Mtoe'!F44*'Hyphothesis '!$B$2</f>
        <v>28.324436038836112</v>
      </c>
      <c r="G44" s="15">
        <f>'Energy final consumption-Mtoe'!G44*'Hyphothesis '!$B$2</f>
        <v>32.232854552020598</v>
      </c>
      <c r="H44" s="15">
        <f>'Energy final consumption-Mtoe'!H44*'Hyphothesis '!$B$2</f>
        <v>34.382986318495099</v>
      </c>
      <c r="I44" s="15">
        <f>'Energy final consumption-Mtoe'!I44*'Hyphothesis '!$B$2</f>
        <v>36.672559142295754</v>
      </c>
      <c r="J44" s="15">
        <f>'Energy final consumption-Mtoe'!J44*'Hyphothesis '!$B$2</f>
        <v>41.72337417883913</v>
      </c>
      <c r="K44" s="10"/>
      <c r="L44" s="51" t="s">
        <v>12</v>
      </c>
      <c r="M44" s="49" t="s">
        <v>13</v>
      </c>
      <c r="N44" s="15" t="s">
        <v>51</v>
      </c>
      <c r="O44" s="15">
        <f>'Energy final consumption-Mtoe'!O44*'Hyphothesis '!$B$2</f>
        <v>26.209367999999998</v>
      </c>
      <c r="P44" s="15">
        <f>'Energy final consumption-Mtoe'!P44*'Hyphothesis '!$B$2</f>
        <v>26.411785071801354</v>
      </c>
      <c r="Q44" s="15">
        <f>'Energy final consumption-Mtoe'!Q44*'Hyphothesis '!$B$2</f>
        <v>25.443416274307776</v>
      </c>
      <c r="R44" s="15">
        <f>'Energy final consumption-Mtoe'!R44*'Hyphothesis '!$B$2</f>
        <v>25.622770402784852</v>
      </c>
      <c r="S44" s="15">
        <f>'Energy final consumption-Mtoe'!S44*'Hyphothesis '!$B$2</f>
        <v>25.646042684637003</v>
      </c>
      <c r="T44" s="15">
        <f>'Energy final consumption-Mtoe'!T44*'Hyphothesis '!$B$2</f>
        <v>25.109782886366439</v>
      </c>
    </row>
    <row r="45" spans="1:20" ht="14.45" customHeight="1" x14ac:dyDescent="0.2">
      <c r="A45" s="5"/>
      <c r="B45" s="51" t="s">
        <v>12</v>
      </c>
      <c r="C45" s="49" t="s">
        <v>13</v>
      </c>
      <c r="D45" s="15" t="s">
        <v>52</v>
      </c>
      <c r="E45" s="15">
        <f>'Energy final consumption-Mtoe'!E45*'Hyphothesis '!$B$2</f>
        <v>4.0193280000000007</v>
      </c>
      <c r="F45" s="15">
        <f>'Energy final consumption-Mtoe'!F45*'Hyphothesis '!$B$2</f>
        <v>4.3436834819940353</v>
      </c>
      <c r="G45" s="15">
        <f>'Energy final consumption-Mtoe'!G45*'Hyphothesis '!$B$2</f>
        <v>4.9430575670830308</v>
      </c>
      <c r="H45" s="15">
        <f>'Energy final consumption-Mtoe'!H45*'Hyphothesis '!$B$2</f>
        <v>5.2727902341462141</v>
      </c>
      <c r="I45" s="15">
        <f>'Energy final consumption-Mtoe'!I45*'Hyphothesis '!$B$2</f>
        <v>5.6239068333233098</v>
      </c>
      <c r="J45" s="15">
        <f>'Energy final consumption-Mtoe'!J45*'Hyphothesis '!$B$2</f>
        <v>6.3984727175216554</v>
      </c>
      <c r="K45" s="10"/>
      <c r="L45" s="51" t="s">
        <v>12</v>
      </c>
      <c r="M45" s="49" t="s">
        <v>13</v>
      </c>
      <c r="N45" s="15" t="s">
        <v>52</v>
      </c>
      <c r="O45" s="15">
        <f>'Energy final consumption-Mtoe'!O45*'Hyphothesis '!$B$2</f>
        <v>4.0193280000000007</v>
      </c>
      <c r="P45" s="15">
        <f>'Energy final consumption-Mtoe'!P45*'Hyphothesis '!$B$2</f>
        <v>7.0186617710541315</v>
      </c>
      <c r="Q45" s="15">
        <f>'Energy final consumption-Mtoe'!Q45*'Hyphothesis '!$B$2</f>
        <v>14.307452294440669</v>
      </c>
      <c r="R45" s="15">
        <f>'Energy final consumption-Mtoe'!R45*'Hyphothesis '!$B$2</f>
        <v>17.800093618071035</v>
      </c>
      <c r="S45" s="15">
        <f>'Energy final consumption-Mtoe'!S45*'Hyphothesis '!$B$2</f>
        <v>21.839806637972845</v>
      </c>
      <c r="T45" s="15">
        <f>'Energy final consumption-Mtoe'!T45*'Hyphothesis '!$B$2</f>
        <v>31.947925603406642</v>
      </c>
    </row>
    <row r="46" spans="1:20" ht="15.75" customHeight="1" x14ac:dyDescent="0.2">
      <c r="A46" s="5"/>
      <c r="B46" s="51" t="s">
        <v>12</v>
      </c>
      <c r="C46" s="49" t="s">
        <v>11</v>
      </c>
      <c r="D46" s="15" t="s">
        <v>51</v>
      </c>
      <c r="E46" s="15">
        <f>'Energy final consumption-Mtoe'!E46*'Hyphothesis '!$B$2</f>
        <v>29.307353481215998</v>
      </c>
      <c r="F46" s="15">
        <f>'Energy final consumption-Mtoe'!F46*'Hyphothesis '!$B$2</f>
        <v>34.206979558543999</v>
      </c>
      <c r="G46" s="15">
        <f>'Energy final consumption-Mtoe'!G46*'Hyphothesis '!$B$2</f>
        <v>45.262173790279313</v>
      </c>
      <c r="H46" s="15">
        <f>'Energy final consumption-Mtoe'!H46*'Hyphothesis '!$B$2</f>
        <v>51.761930040981092</v>
      </c>
      <c r="I46" s="15">
        <f>'Energy final consumption-Mtoe'!I46*'Hyphothesis '!$B$2</f>
        <v>58.907489301346445</v>
      </c>
      <c r="J46" s="15">
        <f>'Energy final consumption-Mtoe'!J46*'Hyphothesis '!$B$2</f>
        <v>75.849135424657277</v>
      </c>
      <c r="K46" s="10"/>
      <c r="L46" s="51" t="s">
        <v>12</v>
      </c>
      <c r="M46" s="49" t="s">
        <v>11</v>
      </c>
      <c r="N46" s="15" t="s">
        <v>51</v>
      </c>
      <c r="O46" s="15">
        <f>'Energy final consumption-Mtoe'!O46*'Hyphothesis '!$B$2</f>
        <v>29.307353481215998</v>
      </c>
      <c r="P46" s="15">
        <f>'Energy final consumption-Mtoe'!P46*'Hyphothesis '!$B$2</f>
        <v>32.57872733155731</v>
      </c>
      <c r="Q46" s="15">
        <f>'Energy final consumption-Mtoe'!Q46*'Hyphothesis '!$B$2</f>
        <v>39.948394587300527</v>
      </c>
      <c r="R46" s="15">
        <f>'Energy final consumption-Mtoe'!R46*'Hyphothesis '!$B$2</f>
        <v>44.054578657878999</v>
      </c>
      <c r="S46" s="15">
        <f>'Energy final consumption-Mtoe'!S46*'Hyphothesis '!$B$2</f>
        <v>48.404283958916373</v>
      </c>
      <c r="T46" s="15">
        <f>'Energy final consumption-Mtoe'!T46*'Hyphothesis '!$B$2</f>
        <v>58.343154968646381</v>
      </c>
    </row>
    <row r="47" spans="1:20" ht="14.45" customHeight="1" x14ac:dyDescent="0.2">
      <c r="A47" s="5"/>
      <c r="B47" s="51" t="s">
        <v>12</v>
      </c>
      <c r="C47" s="50" t="s">
        <v>10</v>
      </c>
      <c r="D47" s="15" t="s">
        <v>51</v>
      </c>
      <c r="E47" s="15">
        <f>'Energy final consumption-Mtoe'!E47*'Hyphothesis '!$B$2</f>
        <v>934.97077515473325</v>
      </c>
      <c r="F47" s="15">
        <f>'Energy final consumption-Mtoe'!F47*'Hyphothesis '!$B$2</f>
        <v>954.44929376312609</v>
      </c>
      <c r="G47" s="15">
        <f>'Energy final consumption-Mtoe'!G47*'Hyphothesis '!$B$2</f>
        <v>1003.2626287510743</v>
      </c>
      <c r="H47" s="15">
        <f>'Energy final consumption-Mtoe'!H47*'Hyphothesis '!$B$2</f>
        <v>1039.5703400793673</v>
      </c>
      <c r="I47" s="15">
        <f>'Energy final consumption-Mtoe'!I47*'Hyphothesis '!$B$2</f>
        <v>1080.4152122737812</v>
      </c>
      <c r="J47" s="15">
        <f>'Energy final consumption-Mtoe'!J47*'Hyphothesis '!$B$2</f>
        <v>1171.0602742739372</v>
      </c>
      <c r="K47" s="10"/>
      <c r="L47" s="51" t="s">
        <v>12</v>
      </c>
      <c r="M47" s="50" t="s">
        <v>10</v>
      </c>
      <c r="N47" s="15" t="s">
        <v>51</v>
      </c>
      <c r="O47" s="15">
        <f>'Energy final consumption-Mtoe'!O47*'Hyphothesis '!$B$2</f>
        <v>934.97077515473336</v>
      </c>
      <c r="P47" s="15">
        <f>'Energy final consumption-Mtoe'!P47*'Hyphothesis '!$B$2</f>
        <v>924.77488720375379</v>
      </c>
      <c r="Q47" s="15">
        <f>'Energy final consumption-Mtoe'!Q47*'Hyphothesis '!$B$2</f>
        <v>881.95262852465169</v>
      </c>
      <c r="R47" s="15">
        <f>'Energy final consumption-Mtoe'!R47*'Hyphothesis '!$B$2</f>
        <v>857.96639019380348</v>
      </c>
      <c r="S47" s="15">
        <f>'Energy final consumption-Mtoe'!S47*'Hyphothesis '!$B$2</f>
        <v>828.18844621278276</v>
      </c>
      <c r="T47" s="15">
        <f>'Energy final consumption-Mtoe'!T47*'Hyphothesis '!$B$2</f>
        <v>741.63325393336686</v>
      </c>
    </row>
    <row r="48" spans="1:20" ht="14.45" customHeight="1" x14ac:dyDescent="0.2">
      <c r="A48" s="5"/>
      <c r="B48" s="51" t="s">
        <v>12</v>
      </c>
      <c r="C48" s="50" t="s">
        <v>10</v>
      </c>
      <c r="D48" s="15" t="s">
        <v>52</v>
      </c>
      <c r="E48" s="15">
        <f>'Energy final consumption-Mtoe'!E48*'Hyphothesis '!$B$2</f>
        <v>0</v>
      </c>
      <c r="F48" s="15">
        <f>'Energy final consumption-Mtoe'!F48*'Hyphothesis '!$B$2</f>
        <v>0.36877536886988849</v>
      </c>
      <c r="G48" s="15">
        <f>'Energy final consumption-Mtoe'!G48*'Hyphothesis '!$B$2</f>
        <v>1.9874179738645701</v>
      </c>
      <c r="H48" s="15">
        <f>'Energy final consumption-Mtoe'!H48*'Hyphothesis '!$B$2</f>
        <v>2.9381874659514953</v>
      </c>
      <c r="I48" s="15">
        <f>'Energy final consumption-Mtoe'!I48*'Hyphothesis '!$B$2</f>
        <v>4.138091601279176</v>
      </c>
      <c r="J48" s="15">
        <f>'Energy final consumption-Mtoe'!J48*'Hyphothesis '!$B$2</f>
        <v>7.8630343689554074</v>
      </c>
      <c r="K48" s="10"/>
      <c r="L48" s="51" t="s">
        <v>12</v>
      </c>
      <c r="M48" s="50" t="s">
        <v>10</v>
      </c>
      <c r="N48" s="15" t="s">
        <v>52</v>
      </c>
      <c r="O48" s="15">
        <f>'Energy final consumption-Mtoe'!O48*'Hyphothesis '!$B$2</f>
        <v>0</v>
      </c>
      <c r="P48" s="15">
        <f>'Energy final consumption-Mtoe'!P48*'Hyphothesis '!$B$2</f>
        <v>2.4035419690960529</v>
      </c>
      <c r="Q48" s="15">
        <f>'Energy final consumption-Mtoe'!Q48*'Hyphothesis '!$B$2</f>
        <v>11.772306814288571</v>
      </c>
      <c r="R48" s="15">
        <f>'Energy final consumption-Mtoe'!R48*'Hyphothesis '!$B$2</f>
        <v>18.512606944018746</v>
      </c>
      <c r="S48" s="15">
        <f>'Energy final consumption-Mtoe'!S48*'Hyphothesis '!$B$2</f>
        <v>27.70536190675071</v>
      </c>
      <c r="T48" s="15">
        <f>'Energy final consumption-Mtoe'!T48*'Hyphothesis '!$B$2</f>
        <v>56.896235172149972</v>
      </c>
    </row>
    <row r="49" spans="1:20" ht="14.45" customHeight="1" x14ac:dyDescent="0.2">
      <c r="A49" s="5"/>
      <c r="B49" s="51" t="s">
        <v>12</v>
      </c>
      <c r="C49" s="50" t="s">
        <v>9</v>
      </c>
      <c r="D49" s="15" t="s">
        <v>51</v>
      </c>
      <c r="E49" s="15">
        <f>'Energy final consumption-Mtoe'!E49*'Hyphothesis '!$B$2</f>
        <v>110.11284000000006</v>
      </c>
      <c r="F49" s="15">
        <f>'Energy final consumption-Mtoe'!F49*'Hyphothesis '!$B$2</f>
        <v>111.45425475220509</v>
      </c>
      <c r="G49" s="15">
        <f>'Energy final consumption-Mtoe'!G49*'Hyphothesis '!$B$2</f>
        <v>113.26703458365152</v>
      </c>
      <c r="H49" s="15">
        <f>'Energy final consumption-Mtoe'!H49*'Hyphothesis '!$B$2</f>
        <v>115.37251302246106</v>
      </c>
      <c r="I49" s="15">
        <f>'Energy final consumption-Mtoe'!I49*'Hyphothesis '!$B$2</f>
        <v>117.49841000569612</v>
      </c>
      <c r="J49" s="15">
        <f>'Energy final consumption-Mtoe'!J49*'Hyphothesis '!$B$2</f>
        <v>120.02296057599075</v>
      </c>
      <c r="K49" s="10"/>
      <c r="L49" s="51" t="s">
        <v>12</v>
      </c>
      <c r="M49" s="50" t="s">
        <v>9</v>
      </c>
      <c r="N49" s="15" t="s">
        <v>51</v>
      </c>
      <c r="O49" s="15">
        <f>'Energy final consumption-Mtoe'!O49*'Hyphothesis '!$B$2</f>
        <v>110.11283999999998</v>
      </c>
      <c r="P49" s="15">
        <f>'Energy final consumption-Mtoe'!P49*'Hyphothesis '!$B$2</f>
        <v>113.24141326365455</v>
      </c>
      <c r="Q49" s="15">
        <f>'Energy final consumption-Mtoe'!Q49*'Hyphothesis '!$B$2</f>
        <v>113.2738769629875</v>
      </c>
      <c r="R49" s="15">
        <f>'Energy final consumption-Mtoe'!R49*'Hyphothesis '!$B$2</f>
        <v>113.68075906350882</v>
      </c>
      <c r="S49" s="15">
        <f>'Energy final consumption-Mtoe'!S49*'Hyphothesis '!$B$2</f>
        <v>113.089386176413</v>
      </c>
      <c r="T49" s="15">
        <f>'Energy final consumption-Mtoe'!T49*'Hyphothesis '!$B$2</f>
        <v>105.44535585557942</v>
      </c>
    </row>
    <row r="50" spans="1:20" ht="14.45" customHeight="1" x14ac:dyDescent="0.2">
      <c r="A50" s="5"/>
      <c r="B50" s="51" t="s">
        <v>12</v>
      </c>
      <c r="C50" s="50" t="s">
        <v>9</v>
      </c>
      <c r="D50" s="15" t="s">
        <v>54</v>
      </c>
      <c r="E50" s="15">
        <f>'Energy final consumption-Mtoe'!E50*'Hyphothesis '!$B$2</f>
        <v>0</v>
      </c>
      <c r="F50" s="15">
        <f>'Energy final consumption-Mtoe'!F50*'Hyphothesis '!$B$2</f>
        <v>1.3154608773475005</v>
      </c>
      <c r="G50" s="15">
        <f>'Energy final consumption-Mtoe'!G50*'Hyphothesis '!$B$2</f>
        <v>6.7036211185654206</v>
      </c>
      <c r="H50" s="15">
        <f>'Energy final consumption-Mtoe'!H50*'Hyphothesis '!$B$2</f>
        <v>9.7710280418393811</v>
      </c>
      <c r="I50" s="15">
        <f>'Energy final consumption-Mtoe'!I50*'Hyphothesis '!$B$2</f>
        <v>13.586191150444565</v>
      </c>
      <c r="J50" s="15">
        <f>'Energy final consumption-Mtoe'!J50*'Hyphothesis '!$B$2</f>
        <v>25.025268913351944</v>
      </c>
      <c r="K50" s="10"/>
      <c r="L50" s="51" t="s">
        <v>12</v>
      </c>
      <c r="M50" s="50" t="s">
        <v>9</v>
      </c>
      <c r="N50" s="15" t="s">
        <v>54</v>
      </c>
      <c r="O50" s="15">
        <f>'Energy final consumption-Mtoe'!O50*'Hyphothesis '!$B$2</f>
        <v>0</v>
      </c>
      <c r="P50" s="15">
        <f>'Energy final consumption-Mtoe'!P50*'Hyphothesis '!$B$2</f>
        <v>2.8080233648149817</v>
      </c>
      <c r="Q50" s="15">
        <f>'Energy final consumption-Mtoe'!Q50*'Hyphothesis '!$B$2</f>
        <v>14.650825524080814</v>
      </c>
      <c r="R50" s="15">
        <f>'Energy final consumption-Mtoe'!R50*'Hyphothesis '!$B$2</f>
        <v>21.451405131990583</v>
      </c>
      <c r="S50" s="15">
        <f>'Energy final consumption-Mtoe'!S50*'Hyphothesis '!$B$2</f>
        <v>29.914605406720195</v>
      </c>
      <c r="T50" s="15">
        <f>'Energy final consumption-Mtoe'!T50*'Hyphothesis '!$B$2</f>
        <v>54.99100619764036</v>
      </c>
    </row>
    <row r="51" spans="1:20" ht="14.45" customHeight="1" x14ac:dyDescent="0.2">
      <c r="A51" s="5"/>
      <c r="B51" s="51" t="s">
        <v>12</v>
      </c>
      <c r="C51" s="50" t="s">
        <v>9</v>
      </c>
      <c r="D51" s="15" t="s">
        <v>52</v>
      </c>
      <c r="E51" s="15">
        <f>'Energy final consumption-Mtoe'!E51*'Hyphothesis '!$B$2</f>
        <v>0</v>
      </c>
      <c r="F51" s="15">
        <f>'Energy final consumption-Mtoe'!F51*'Hyphothesis '!$B$2</f>
        <v>8.8762126396229463E-2</v>
      </c>
      <c r="G51" s="15">
        <f>'Energy final consumption-Mtoe'!G51*'Hyphothesis '!$B$2</f>
        <v>0.48841098949811856</v>
      </c>
      <c r="H51" s="15">
        <f>'Energy final consumption-Mtoe'!H51*'Hyphothesis '!$B$2</f>
        <v>0.72228134889840667</v>
      </c>
      <c r="I51" s="15">
        <f>'Energy final consumption-Mtoe'!I51*'Hyphothesis '!$B$2</f>
        <v>1.017056117278792</v>
      </c>
      <c r="J51" s="15">
        <f>'Energy final consumption-Mtoe'!J51*'Hyphothesis '!$B$2</f>
        <v>1.917060738998118</v>
      </c>
      <c r="K51" s="10"/>
      <c r="L51" s="51" t="s">
        <v>12</v>
      </c>
      <c r="M51" s="50" t="s">
        <v>9</v>
      </c>
      <c r="N51" s="15" t="s">
        <v>52</v>
      </c>
      <c r="O51" s="15">
        <f>'Energy final consumption-Mtoe'!O51*'Hyphothesis '!$B$2</f>
        <v>0</v>
      </c>
      <c r="P51" s="15">
        <f>'Energy final consumption-Mtoe'!P51*'Hyphothesis '!$B$2</f>
        <v>0.20458993372705817</v>
      </c>
      <c r="Q51" s="15">
        <f>'Energy final consumption-Mtoe'!Q51*'Hyphothesis '!$B$2</f>
        <v>1.1659868813448029</v>
      </c>
      <c r="R51" s="15">
        <f>'Energy final consumption-Mtoe'!R51*'Hyphothesis '!$B$2</f>
        <v>1.7694245505599207</v>
      </c>
      <c r="S51" s="15">
        <f>'Energy final consumption-Mtoe'!S51*'Hyphothesis '!$B$2</f>
        <v>2.5614130347684068</v>
      </c>
      <c r="T51" s="15">
        <f>'Energy final consumption-Mtoe'!T51*'Hyphothesis '!$B$2</f>
        <v>5.0883607616159718</v>
      </c>
    </row>
    <row r="52" spans="1:20" ht="15" customHeight="1" x14ac:dyDescent="0.2">
      <c r="A52" s="5"/>
      <c r="B52" s="51" t="s">
        <v>12</v>
      </c>
      <c r="C52" s="49" t="s">
        <v>8</v>
      </c>
      <c r="D52" s="40"/>
      <c r="E52" s="40"/>
      <c r="F52" s="40"/>
      <c r="G52" s="40"/>
      <c r="H52" s="40"/>
      <c r="I52" s="62"/>
      <c r="J52" s="63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 x14ac:dyDescent="0.2">
      <c r="A53" s="5"/>
      <c r="B53" s="58" t="s">
        <v>46</v>
      </c>
      <c r="C53" s="49" t="s">
        <v>46</v>
      </c>
      <c r="D53" s="15" t="s">
        <v>51</v>
      </c>
      <c r="E53" s="15">
        <f>'Energy final consumption-Mtoe'!E53*'Hyphothesis '!$B$2</f>
        <v>67.826159999999987</v>
      </c>
      <c r="F53" s="15">
        <f>'Energy final consumption-Mtoe'!F53*'Hyphothesis '!$B$2</f>
        <v>68.095142074627162</v>
      </c>
      <c r="G53" s="15">
        <f>'Energy final consumption-Mtoe'!G53*'Hyphothesis '!$B$2</f>
        <v>66.981464787524956</v>
      </c>
      <c r="H53" s="15">
        <f>'Energy final consumption-Mtoe'!H53*'Hyphothesis '!$B$2</f>
        <v>65.696987649244576</v>
      </c>
      <c r="I53" s="15">
        <f>'Energy final consumption-Mtoe'!I53*'Hyphothesis '!$B$2</f>
        <v>64.077169128285348</v>
      </c>
      <c r="J53" s="15">
        <f>'Energy final consumption-Mtoe'!J53*'Hyphothesis '!$B$2</f>
        <v>60.277623624157478</v>
      </c>
      <c r="K53" s="10"/>
      <c r="L53" s="58" t="s">
        <v>46</v>
      </c>
      <c r="M53" s="49" t="s">
        <v>46</v>
      </c>
      <c r="N53" s="15" t="s">
        <v>51</v>
      </c>
      <c r="O53" s="15">
        <f>'Energy final consumption-Mtoe'!O53*'Hyphothesis '!$B$2</f>
        <v>67.826159999999987</v>
      </c>
      <c r="P53" s="15">
        <f>'Energy final consumption-Mtoe'!P53*'Hyphothesis '!$B$2</f>
        <v>65.223873969794525</v>
      </c>
      <c r="Q53" s="15">
        <f>'Energy final consumption-Mtoe'!Q53*'Hyphothesis '!$B$2</f>
        <v>55.410842446567131</v>
      </c>
      <c r="R53" s="15">
        <f>'Energy final consumption-Mtoe'!R53*'Hyphothesis '!$B$2</f>
        <v>50.039704211623032</v>
      </c>
      <c r="S53" s="15">
        <f>'Energy final consumption-Mtoe'!S53*'Hyphothesis '!$B$2</f>
        <v>45.492332978376083</v>
      </c>
      <c r="T53" s="15">
        <f>'Energy final consumption-Mtoe'!T53*'Hyphothesis '!$B$2</f>
        <v>40.332096399023833</v>
      </c>
    </row>
    <row r="54" spans="1:20" ht="14.45" customHeight="1" x14ac:dyDescent="0.2">
      <c r="A54" s="5"/>
      <c r="B54" s="58" t="s">
        <v>46</v>
      </c>
      <c r="C54" s="49" t="s">
        <v>46</v>
      </c>
      <c r="D54" s="15" t="s">
        <v>54</v>
      </c>
      <c r="E54" s="15">
        <f>'Energy final consumption-Mtoe'!E54*'Hyphothesis '!$B$2</f>
        <v>13.104683999999999</v>
      </c>
      <c r="F54" s="15">
        <f>'Energy final consumption-Mtoe'!F54*'Hyphothesis '!$B$2</f>
        <v>16.193888531401843</v>
      </c>
      <c r="G54" s="15">
        <f>'Energy final consumption-Mtoe'!G54*'Hyphothesis '!$B$2</f>
        <v>21.369928298008439</v>
      </c>
      <c r="H54" s="15">
        <f>'Energy final consumption-Mtoe'!H54*'Hyphothesis '!$B$2</f>
        <v>23.901975620577495</v>
      </c>
      <c r="I54" s="15">
        <f>'Energy final consumption-Mtoe'!I54*'Hyphothesis '!$B$2</f>
        <v>26.385031045017321</v>
      </c>
      <c r="J54" s="15">
        <f>'Energy final consumption-Mtoe'!J54*'Hyphothesis '!$B$2</f>
        <v>31.26125647993058</v>
      </c>
      <c r="K54" s="10"/>
      <c r="L54" s="58" t="s">
        <v>46</v>
      </c>
      <c r="M54" s="49" t="s">
        <v>46</v>
      </c>
      <c r="N54" s="15" t="s">
        <v>54</v>
      </c>
      <c r="O54" s="15">
        <f>'Energy final consumption-Mtoe'!O54*'Hyphothesis '!$B$2</f>
        <v>13.104683999999999</v>
      </c>
      <c r="P54" s="15">
        <f>'Energy final consumption-Mtoe'!P54*'Hyphothesis '!$B$2</f>
        <v>15.511065469923169</v>
      </c>
      <c r="Q54" s="15">
        <f>'Energy final consumption-Mtoe'!Q54*'Hyphothesis '!$B$2</f>
        <v>17.678411086705758</v>
      </c>
      <c r="R54" s="15">
        <f>'Energy final consumption-Mtoe'!R54*'Hyphothesis '!$B$2</f>
        <v>18.205522220576441</v>
      </c>
      <c r="S54" s="15">
        <f>'Energy final consumption-Mtoe'!S54*'Hyphothesis '!$B$2</f>
        <v>18.732363819008665</v>
      </c>
      <c r="T54" s="15">
        <f>'Energy final consumption-Mtoe'!T54*'Hyphothesis '!$B$2</f>
        <v>20.917088617477368</v>
      </c>
    </row>
    <row r="55" spans="1:20" ht="14.45" customHeight="1" x14ac:dyDescent="0.2">
      <c r="A55" s="5"/>
      <c r="B55" s="58" t="s">
        <v>46</v>
      </c>
      <c r="C55" s="49" t="s">
        <v>46</v>
      </c>
      <c r="D55" s="15" t="s">
        <v>55</v>
      </c>
      <c r="E55" s="15">
        <f>'Energy final consumption-Mtoe'!E55*'Hyphothesis '!$B$2</f>
        <v>0</v>
      </c>
      <c r="F55" s="15">
        <f>'Energy final consumption-Mtoe'!F55*'Hyphothesis '!$B$2</f>
        <v>0</v>
      </c>
      <c r="G55" s="15">
        <f>'Energy final consumption-Mtoe'!G55*'Hyphothesis '!$B$2</f>
        <v>0</v>
      </c>
      <c r="H55" s="15">
        <f>'Energy final consumption-Mtoe'!H55*'Hyphothesis '!$B$2</f>
        <v>0</v>
      </c>
      <c r="I55" s="15">
        <f>'Energy final consumption-Mtoe'!I55*'Hyphothesis '!$B$2</f>
        <v>0</v>
      </c>
      <c r="J55" s="15">
        <f>'Energy final consumption-Mtoe'!J55*'Hyphothesis '!$B$2</f>
        <v>0</v>
      </c>
      <c r="K55" s="10"/>
      <c r="L55" s="58" t="s">
        <v>46</v>
      </c>
      <c r="M55" s="49" t="s">
        <v>46</v>
      </c>
      <c r="N55" s="15" t="s">
        <v>55</v>
      </c>
      <c r="O55" s="15">
        <f>'Energy final consumption-Mtoe'!O55*'Hyphothesis '!$B$2</f>
        <v>0</v>
      </c>
      <c r="P55" s="15">
        <f>'Energy final consumption-Mtoe'!P55*'Hyphothesis '!$B$2</f>
        <v>0</v>
      </c>
      <c r="Q55" s="15">
        <f>'Energy final consumption-Mtoe'!Q55*'Hyphothesis '!$B$2</f>
        <v>0</v>
      </c>
      <c r="R55" s="15">
        <f>'Energy final consumption-Mtoe'!R55*'Hyphothesis '!$B$2</f>
        <v>0</v>
      </c>
      <c r="S55" s="15">
        <f>'Energy final consumption-Mtoe'!S55*'Hyphothesis '!$B$2</f>
        <v>0</v>
      </c>
      <c r="T55" s="15">
        <f>'Energy final consumption-Mtoe'!T55*'Hyphothesis '!$B$2</f>
        <v>0</v>
      </c>
    </row>
    <row r="56" spans="1:20" ht="14.45" customHeight="1" x14ac:dyDescent="0.2">
      <c r="A56" s="5"/>
      <c r="B56" s="58" t="s">
        <v>46</v>
      </c>
      <c r="C56" s="49" t="s">
        <v>46</v>
      </c>
      <c r="D56" s="15" t="s">
        <v>52</v>
      </c>
      <c r="E56" s="15">
        <f>'Energy final consumption-Mtoe'!E56*'Hyphothesis '!$B$2</f>
        <v>100.36689640344576</v>
      </c>
      <c r="F56" s="15">
        <f>'Energy final consumption-Mtoe'!F56*'Hyphothesis '!$B$2</f>
        <v>116.44977613646154</v>
      </c>
      <c r="G56" s="15">
        <f>'Energy final consumption-Mtoe'!G56*'Hyphothesis '!$B$2</f>
        <v>143.37997026732501</v>
      </c>
      <c r="H56" s="15">
        <f>'Energy final consumption-Mtoe'!H56*'Hyphothesis '!$B$2</f>
        <v>153.52471908648724</v>
      </c>
      <c r="I56" s="15">
        <f>'Energy final consumption-Mtoe'!I56*'Hyphothesis '!$B$2</f>
        <v>165.33805512140597</v>
      </c>
      <c r="J56" s="15">
        <f>'Energy final consumption-Mtoe'!J56*'Hyphothesis '!$B$2</f>
        <v>187.59352105149665</v>
      </c>
      <c r="K56" s="10"/>
      <c r="L56" s="58" t="s">
        <v>46</v>
      </c>
      <c r="M56" s="49" t="s">
        <v>46</v>
      </c>
      <c r="N56" s="15" t="s">
        <v>52</v>
      </c>
      <c r="O56" s="15">
        <f>'Energy final consumption-Mtoe'!O56*'Hyphothesis '!$B$2</f>
        <v>100.33191560403503</v>
      </c>
      <c r="P56" s="15">
        <f>'Energy final consumption-Mtoe'!P56*'Hyphothesis '!$B$2</f>
        <v>96.703368130124389</v>
      </c>
      <c r="Q56" s="15">
        <f>'Energy final consumption-Mtoe'!Q56*'Hyphothesis '!$B$2</f>
        <v>77.899222620200064</v>
      </c>
      <c r="R56" s="15">
        <f>'Energy final consumption-Mtoe'!R56*'Hyphothesis '!$B$2</f>
        <v>67.17781840221069</v>
      </c>
      <c r="S56" s="15">
        <f>'Energy final consumption-Mtoe'!S56*'Hyphothesis '!$B$2</f>
        <v>60.165958213015408</v>
      </c>
      <c r="T56" s="15">
        <f>'Energy final consumption-Mtoe'!T56*'Hyphothesis '!$B$2</f>
        <v>48.045413597019483</v>
      </c>
    </row>
    <row r="57" spans="1:20" ht="14.45" customHeight="1" x14ac:dyDescent="0.2">
      <c r="A57" s="5"/>
      <c r="B57" s="58" t="s">
        <v>46</v>
      </c>
      <c r="C57" s="49" t="s">
        <v>46</v>
      </c>
      <c r="D57" s="15" t="s">
        <v>56</v>
      </c>
      <c r="E57" s="15">
        <f>'Energy final consumption-Mtoe'!E57*'Hyphothesis '!$B$2</f>
        <v>0</v>
      </c>
      <c r="F57" s="15">
        <f>'Energy final consumption-Mtoe'!F57*'Hyphothesis '!$B$2</f>
        <v>0</v>
      </c>
      <c r="G57" s="15">
        <f>'Energy final consumption-Mtoe'!G57*'Hyphothesis '!$B$2</f>
        <v>0</v>
      </c>
      <c r="H57" s="15">
        <f>'Energy final consumption-Mtoe'!H57*'Hyphothesis '!$B$2</f>
        <v>0</v>
      </c>
      <c r="I57" s="15">
        <f>'Energy final consumption-Mtoe'!I57*'Hyphothesis '!$B$2</f>
        <v>0</v>
      </c>
      <c r="J57" s="15">
        <f>'Energy final consumption-Mtoe'!J57*'Hyphothesis '!$B$2</f>
        <v>0</v>
      </c>
      <c r="K57" s="10"/>
      <c r="L57" s="58" t="s">
        <v>46</v>
      </c>
      <c r="M57" s="49" t="s">
        <v>46</v>
      </c>
      <c r="N57" s="15" t="s">
        <v>56</v>
      </c>
      <c r="O57" s="15">
        <f>'Energy final consumption-Mtoe'!O57*'Hyphothesis '!$B$2</f>
        <v>0</v>
      </c>
      <c r="P57" s="15">
        <f>'Energy final consumption-Mtoe'!P57*'Hyphothesis '!$B$2</f>
        <v>0</v>
      </c>
      <c r="Q57" s="15">
        <f>'Energy final consumption-Mtoe'!Q57*'Hyphothesis '!$B$2</f>
        <v>0</v>
      </c>
      <c r="R57" s="15">
        <f>'Energy final consumption-Mtoe'!R57*'Hyphothesis '!$B$2</f>
        <v>0</v>
      </c>
      <c r="S57" s="15">
        <f>'Energy final consumption-Mtoe'!S57*'Hyphothesis '!$B$2</f>
        <v>0</v>
      </c>
      <c r="T57" s="15">
        <f>'Energy final consumption-Mtoe'!T57*'Hyphothesis '!$B$2</f>
        <v>0</v>
      </c>
    </row>
    <row r="58" spans="1:20" ht="15" customHeight="1" x14ac:dyDescent="0.2">
      <c r="A58" s="5"/>
      <c r="B58" s="58" t="s">
        <v>46</v>
      </c>
      <c r="C58" s="49" t="s">
        <v>46</v>
      </c>
      <c r="D58" s="15" t="s">
        <v>61</v>
      </c>
      <c r="E58" s="15">
        <f>'Energy final consumption-Mtoe'!E58*'Hyphothesis '!$B$2</f>
        <v>0</v>
      </c>
      <c r="F58" s="15">
        <f>'Energy final consumption-Mtoe'!F58*'Hyphothesis '!$B$2</f>
        <v>0.7695411194463424</v>
      </c>
      <c r="G58" s="15">
        <f>'Energy final consumption-Mtoe'!G58*'Hyphothesis '!$B$2</f>
        <v>2.211260752432227</v>
      </c>
      <c r="H58" s="15">
        <f>'Energy final consumption-Mtoe'!H58*'Hyphothesis '!$B$2</f>
        <v>2.9820689675160739</v>
      </c>
      <c r="I58" s="15">
        <f>'Energy final consumption-Mtoe'!I58*'Hyphothesis '!$B$2</f>
        <v>3.7620204562559669</v>
      </c>
      <c r="J58" s="15">
        <f>'Energy final consumption-Mtoe'!J58*'Hyphothesis '!$B$2</f>
        <v>5.3827550519422429</v>
      </c>
      <c r="K58" s="10"/>
      <c r="L58" s="58" t="s">
        <v>46</v>
      </c>
      <c r="M58" s="49" t="s">
        <v>46</v>
      </c>
      <c r="N58" s="15" t="s">
        <v>61</v>
      </c>
      <c r="O58" s="15">
        <f>'Energy final consumption-Mtoe'!O58*'Hyphothesis '!$B$2</f>
        <v>0</v>
      </c>
      <c r="P58" s="15">
        <f>'Energy final consumption-Mtoe'!P58*'Hyphothesis '!$B$2</f>
        <v>1.4020498118424349</v>
      </c>
      <c r="Q58" s="15">
        <f>'Energy final consumption-Mtoe'!Q58*'Hyphothesis '!$B$2</f>
        <v>3.5304204992238906</v>
      </c>
      <c r="R58" s="15">
        <f>'Energy final consumption-Mtoe'!R58*'Hyphothesis '!$B$2</f>
        <v>4.4218720349105922</v>
      </c>
      <c r="S58" s="15">
        <f>'Energy final consumption-Mtoe'!S58*'Hyphothesis '!$B$2</f>
        <v>5.2589172412927834</v>
      </c>
      <c r="T58" s="15">
        <f>'Energy final consumption-Mtoe'!T58*'Hyphothesis '!$B$2</f>
        <v>7.2476509067142318</v>
      </c>
    </row>
    <row r="59" spans="1:20" ht="14.25" customHeight="1" x14ac:dyDescent="0.2">
      <c r="A59" s="5"/>
      <c r="B59" s="58" t="s">
        <v>49</v>
      </c>
      <c r="C59" s="49" t="s">
        <v>5</v>
      </c>
      <c r="D59" s="40"/>
      <c r="E59" s="40"/>
      <c r="F59" s="40"/>
      <c r="G59" s="40"/>
      <c r="H59" s="40"/>
      <c r="I59" s="40"/>
      <c r="J59" s="40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 x14ac:dyDescent="0.2">
      <c r="A60" s="5"/>
      <c r="B60" s="58" t="s">
        <v>49</v>
      </c>
      <c r="C60" s="49" t="s">
        <v>4</v>
      </c>
      <c r="D60" s="40"/>
      <c r="E60" s="40"/>
      <c r="F60" s="40"/>
      <c r="G60" s="40"/>
      <c r="H60" s="40"/>
      <c r="I60" s="40"/>
      <c r="J60" s="40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 x14ac:dyDescent="0.2">
      <c r="A61" s="5"/>
      <c r="B61" s="58" t="s">
        <v>49</v>
      </c>
      <c r="C61" s="49" t="s">
        <v>3</v>
      </c>
      <c r="D61" s="40"/>
      <c r="E61" s="40"/>
      <c r="F61" s="40"/>
      <c r="G61" s="40"/>
      <c r="H61" s="40"/>
      <c r="I61" s="40"/>
      <c r="J61" s="40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 x14ac:dyDescent="0.2">
      <c r="A62" s="5"/>
      <c r="B62" s="59" t="s">
        <v>62</v>
      </c>
      <c r="C62" s="52" t="s">
        <v>2</v>
      </c>
      <c r="D62" s="15" t="s">
        <v>51</v>
      </c>
      <c r="E62" s="15">
        <f>'Energy final consumption-Mtoe'!E62*'Hyphothesis '!$B$2</f>
        <v>296.06416826225035</v>
      </c>
      <c r="F62" s="15">
        <f>'Energy final consumption-Mtoe'!F62*'Hyphothesis '!$B$2</f>
        <v>307.15637502313905</v>
      </c>
      <c r="G62" s="15">
        <f>'Energy final consumption-Mtoe'!G62*'Hyphothesis '!$B$2</f>
        <v>322.17351695373446</v>
      </c>
      <c r="H62" s="15">
        <f>'Energy final consumption-Mtoe'!H62*'Hyphothesis '!$B$2</f>
        <v>326.20699912010929</v>
      </c>
      <c r="I62" s="15">
        <f>'Energy final consumption-Mtoe'!I62*'Hyphothesis '!$B$2</f>
        <v>326.52106745623439</v>
      </c>
      <c r="J62" s="15">
        <f>'Energy final consumption-Mtoe'!J62*'Hyphothesis '!$B$2</f>
        <v>314.70678696322443</v>
      </c>
      <c r="K62" s="10"/>
      <c r="L62" s="59" t="s">
        <v>62</v>
      </c>
      <c r="M62" s="52" t="s">
        <v>2</v>
      </c>
      <c r="N62" s="15" t="s">
        <v>51</v>
      </c>
      <c r="O62" s="15">
        <f>'Energy final consumption-Mtoe'!O62*'Hyphothesis '!$B$2</f>
        <v>296.0516078672793</v>
      </c>
      <c r="P62" s="15">
        <f>'Energy final consumption-Mtoe'!P62*'Hyphothesis '!$B$2</f>
        <v>303.04400550663638</v>
      </c>
      <c r="Q62" s="15">
        <f>'Energy final consumption-Mtoe'!Q62*'Hyphothesis '!$B$2</f>
        <v>309.5358838932155</v>
      </c>
      <c r="R62" s="15">
        <f>'Energy final consumption-Mtoe'!R62*'Hyphothesis '!$B$2</f>
        <v>308.83353282630429</v>
      </c>
      <c r="S62" s="15">
        <f>'Energy final consumption-Mtoe'!S62*'Hyphothesis '!$B$2</f>
        <v>303.60877169324732</v>
      </c>
      <c r="T62" s="15">
        <f>'Energy final consumption-Mtoe'!T62*'Hyphothesis '!$B$2</f>
        <v>276.21265656623996</v>
      </c>
    </row>
    <row r="63" spans="1:20" x14ac:dyDescent="0.2">
      <c r="A63" s="5"/>
      <c r="B63" s="59" t="s">
        <v>62</v>
      </c>
      <c r="C63" s="52" t="s">
        <v>2</v>
      </c>
      <c r="D63" s="15" t="s">
        <v>54</v>
      </c>
      <c r="E63" s="15">
        <f>'Energy final consumption-Mtoe'!E63*'Hyphothesis '!$B$2</f>
        <v>34.97291015725267</v>
      </c>
      <c r="F63" s="15">
        <f>'Energy final consumption-Mtoe'!F63*'Hyphothesis '!$B$2</f>
        <v>42.385228222470317</v>
      </c>
      <c r="G63" s="15">
        <f>'Energy final consumption-Mtoe'!G63*'Hyphothesis '!$B$2</f>
        <v>51.675545231092109</v>
      </c>
      <c r="H63" s="15">
        <f>'Energy final consumption-Mtoe'!H63*'Hyphothesis '!$B$2</f>
        <v>56.294430315579064</v>
      </c>
      <c r="I63" s="15">
        <f>'Energy final consumption-Mtoe'!I63*'Hyphothesis '!$B$2</f>
        <v>60.676197303706502</v>
      </c>
      <c r="J63" s="15">
        <f>'Energy final consumption-Mtoe'!J63*'Hyphothesis '!$B$2</f>
        <v>68.360166038638383</v>
      </c>
      <c r="K63" s="10"/>
      <c r="L63" s="59" t="s">
        <v>62</v>
      </c>
      <c r="M63" s="52" t="s">
        <v>2</v>
      </c>
      <c r="N63" s="15" t="s">
        <v>54</v>
      </c>
      <c r="O63" s="15">
        <f>'Energy final consumption-Mtoe'!O63*'Hyphothesis '!$B$2</f>
        <v>34.97291015725267</v>
      </c>
      <c r="P63" s="15">
        <f>'Energy final consumption-Mtoe'!P63*'Hyphothesis '!$B$2</f>
        <v>42.093084675451806</v>
      </c>
      <c r="Q63" s="15">
        <f>'Energy final consumption-Mtoe'!Q63*'Hyphothesis '!$B$2</f>
        <v>50.814912100303665</v>
      </c>
      <c r="R63" s="15">
        <f>'Energy final consumption-Mtoe'!R63*'Hyphothesis '!$B$2</f>
        <v>55.177390830001386</v>
      </c>
      <c r="S63" s="15">
        <f>'Energy final consumption-Mtoe'!S63*'Hyphothesis '!$B$2</f>
        <v>59.326352398603895</v>
      </c>
      <c r="T63" s="15">
        <f>'Energy final consumption-Mtoe'!T63*'Hyphothesis '!$B$2</f>
        <v>66.449930023867523</v>
      </c>
    </row>
    <row r="64" spans="1:20" x14ac:dyDescent="0.2">
      <c r="A64" s="5"/>
      <c r="B64" s="59" t="s">
        <v>62</v>
      </c>
      <c r="C64" s="52" t="s">
        <v>2</v>
      </c>
      <c r="D64" s="15" t="s">
        <v>55</v>
      </c>
      <c r="E64" s="15">
        <f>'Energy final consumption-Mtoe'!E64*'Hyphothesis '!$B$2</f>
        <v>0</v>
      </c>
      <c r="F64" s="15">
        <f>'Energy final consumption-Mtoe'!F64*'Hyphothesis '!$B$2</f>
        <v>0</v>
      </c>
      <c r="G64" s="15">
        <f>'Energy final consumption-Mtoe'!G64*'Hyphothesis '!$B$2</f>
        <v>0</v>
      </c>
      <c r="H64" s="15">
        <f>'Energy final consumption-Mtoe'!H64*'Hyphothesis '!$B$2</f>
        <v>0</v>
      </c>
      <c r="I64" s="15">
        <f>'Energy final consumption-Mtoe'!I64*'Hyphothesis '!$B$2</f>
        <v>0</v>
      </c>
      <c r="J64" s="15">
        <f>'Energy final consumption-Mtoe'!J64*'Hyphothesis '!$B$2</f>
        <v>0</v>
      </c>
      <c r="K64" s="10"/>
      <c r="L64" s="59" t="s">
        <v>62</v>
      </c>
      <c r="M64" s="52" t="s">
        <v>2</v>
      </c>
      <c r="N64" s="15" t="s">
        <v>55</v>
      </c>
      <c r="O64" s="15">
        <f>'Energy final consumption-Mtoe'!O64*'Hyphothesis '!$B$2</f>
        <v>0</v>
      </c>
      <c r="P64" s="15">
        <f>'Energy final consumption-Mtoe'!P64*'Hyphothesis '!$B$2</f>
        <v>0</v>
      </c>
      <c r="Q64" s="15">
        <f>'Energy final consumption-Mtoe'!Q64*'Hyphothesis '!$B$2</f>
        <v>0</v>
      </c>
      <c r="R64" s="15">
        <f>'Energy final consumption-Mtoe'!R64*'Hyphothesis '!$B$2</f>
        <v>0</v>
      </c>
      <c r="S64" s="15">
        <f>'Energy final consumption-Mtoe'!S64*'Hyphothesis '!$B$2</f>
        <v>0</v>
      </c>
      <c r="T64" s="15">
        <f>'Energy final consumption-Mtoe'!T64*'Hyphothesis '!$B$2</f>
        <v>0</v>
      </c>
    </row>
    <row r="65" spans="1:20" x14ac:dyDescent="0.2">
      <c r="A65" s="5"/>
      <c r="B65" s="59" t="s">
        <v>62</v>
      </c>
      <c r="C65" s="52" t="s">
        <v>2</v>
      </c>
      <c r="D65" s="15" t="s">
        <v>52</v>
      </c>
      <c r="E65" s="15">
        <f>'Energy final consumption-Mtoe'!E65*'Hyphothesis '!$B$2</f>
        <v>195.41221164386508</v>
      </c>
      <c r="F65" s="15">
        <f>'Energy final consumption-Mtoe'!F65*'Hyphothesis '!$B$2</f>
        <v>249.30499078983831</v>
      </c>
      <c r="G65" s="15">
        <f>'Energy final consumption-Mtoe'!G65*'Hyphothesis '!$B$2</f>
        <v>368.28028023380989</v>
      </c>
      <c r="H65" s="15">
        <f>'Energy final consumption-Mtoe'!H65*'Hyphothesis '!$B$2</f>
        <v>421.41272677846763</v>
      </c>
      <c r="I65" s="15">
        <f>'Energy final consumption-Mtoe'!I65*'Hyphothesis '!$B$2</f>
        <v>477.11815833656925</v>
      </c>
      <c r="J65" s="15">
        <f>'Energy final consumption-Mtoe'!J65*'Hyphothesis '!$B$2</f>
        <v>595.22159504433591</v>
      </c>
      <c r="K65" s="10"/>
      <c r="L65" s="59" t="s">
        <v>62</v>
      </c>
      <c r="M65" s="52" t="s">
        <v>2</v>
      </c>
      <c r="N65" s="15" t="s">
        <v>52</v>
      </c>
      <c r="O65" s="15">
        <f>'Energy final consumption-Mtoe'!O65*'Hyphothesis '!$B$2</f>
        <v>195.41221164386508</v>
      </c>
      <c r="P65" s="15">
        <f>'Energy final consumption-Mtoe'!P65*'Hyphothesis '!$B$2</f>
        <v>218.39781351206057</v>
      </c>
      <c r="Q65" s="15">
        <f>'Energy final consumption-Mtoe'!Q65*'Hyphothesis '!$B$2</f>
        <v>250.27027069012075</v>
      </c>
      <c r="R65" s="15">
        <f>'Energy final consumption-Mtoe'!R65*'Hyphothesis '!$B$2</f>
        <v>261.51683364385133</v>
      </c>
      <c r="S65" s="15">
        <f>'Energy final consumption-Mtoe'!S65*'Hyphothesis '!$B$2</f>
        <v>267.93289761753232</v>
      </c>
      <c r="T65" s="15">
        <f>'Energy final consumption-Mtoe'!T65*'Hyphothesis '!$B$2</f>
        <v>274.53832919643253</v>
      </c>
    </row>
    <row r="66" spans="1:20" x14ac:dyDescent="0.2">
      <c r="A66" s="5"/>
      <c r="B66" s="59" t="s">
        <v>62</v>
      </c>
      <c r="C66" s="52" t="s">
        <v>2</v>
      </c>
      <c r="D66" s="15" t="s">
        <v>56</v>
      </c>
      <c r="E66" s="15">
        <f>'Energy final consumption-Mtoe'!E66*'Hyphothesis '!$B$2</f>
        <v>179.28902555854191</v>
      </c>
      <c r="F66" s="15">
        <f>'Energy final consumption-Mtoe'!F66*'Hyphothesis '!$B$2</f>
        <v>173.98036459068021</v>
      </c>
      <c r="G66" s="15">
        <f>'Energy final consumption-Mtoe'!G66*'Hyphothesis '!$B$2</f>
        <v>169.68191817119492</v>
      </c>
      <c r="H66" s="15">
        <f>'Energy final consumption-Mtoe'!H66*'Hyphothesis '!$B$2</f>
        <v>166.67411562464224</v>
      </c>
      <c r="I66" s="15">
        <f>'Energy final consumption-Mtoe'!I66*'Hyphothesis '!$B$2</f>
        <v>163.90520471537957</v>
      </c>
      <c r="J66" s="15">
        <f>'Energy final consumption-Mtoe'!J66*'Hyphothesis '!$B$2</f>
        <v>158.15512270069277</v>
      </c>
      <c r="K66" s="10"/>
      <c r="L66" s="59" t="s">
        <v>62</v>
      </c>
      <c r="M66" s="52" t="s">
        <v>2</v>
      </c>
      <c r="N66" s="15" t="s">
        <v>56</v>
      </c>
      <c r="O66" s="15">
        <f>'Energy final consumption-Mtoe'!O66*'Hyphothesis '!$B$2</f>
        <v>179.28902555854191</v>
      </c>
      <c r="P66" s="15">
        <f>'Energy final consumption-Mtoe'!P66*'Hyphothesis '!$B$2</f>
        <v>169.85943811628957</v>
      </c>
      <c r="Q66" s="15">
        <f>'Energy final consumption-Mtoe'!Q66*'Hyphothesis '!$B$2</f>
        <v>145.60072715920418</v>
      </c>
      <c r="R66" s="15">
        <f>'Energy final consumption-Mtoe'!R66*'Hyphothesis '!$B$2</f>
        <v>130.19179847075054</v>
      </c>
      <c r="S66" s="15">
        <f>'Energy final consumption-Mtoe'!S66*'Hyphothesis '!$B$2</f>
        <v>112.92221323082744</v>
      </c>
      <c r="T66" s="15">
        <f>'Energy final consumption-Mtoe'!T66*'Hyphothesis '!$B$2</f>
        <v>74.671918177853058</v>
      </c>
    </row>
    <row r="67" spans="1:20" x14ac:dyDescent="0.2">
      <c r="A67" s="5"/>
      <c r="B67" s="59" t="s">
        <v>62</v>
      </c>
      <c r="C67" s="52" t="s">
        <v>2</v>
      </c>
      <c r="D67" s="15" t="s">
        <v>61</v>
      </c>
      <c r="E67" s="15">
        <f>'Energy final consumption-Mtoe'!E67*'Hyphothesis '!$B$2</f>
        <v>4.3062946214399993</v>
      </c>
      <c r="F67" s="15">
        <f>'Energy final consumption-Mtoe'!F67*'Hyphothesis '!$B$2</f>
        <v>6.2226174072104836</v>
      </c>
      <c r="G67" s="15">
        <f>'Energy final consumption-Mtoe'!G67*'Hyphothesis '!$B$2</f>
        <v>11.158699128948687</v>
      </c>
      <c r="H67" s="15">
        <f>'Energy final consumption-Mtoe'!H67*'Hyphothesis '!$B$2</f>
        <v>14.779598331399576</v>
      </c>
      <c r="I67" s="15">
        <f>'Energy final consumption-Mtoe'!I67*'Hyphothesis '!$B$2</f>
        <v>19.437609167057211</v>
      </c>
      <c r="J67" s="15">
        <f>'Energy final consumption-Mtoe'!J67*'Hyphothesis '!$B$2</f>
        <v>32.991783889755155</v>
      </c>
      <c r="K67" s="10"/>
      <c r="L67" s="59" t="s">
        <v>62</v>
      </c>
      <c r="M67" s="52" t="s">
        <v>2</v>
      </c>
      <c r="N67" s="15" t="s">
        <v>61</v>
      </c>
      <c r="O67" s="15">
        <f>'Energy final consumption-Mtoe'!O67*'Hyphothesis '!$B$2</f>
        <v>4.3062946214399993</v>
      </c>
      <c r="P67" s="15">
        <f>'Energy final consumption-Mtoe'!P67*'Hyphothesis '!$B$2</f>
        <v>6.7529617747181749</v>
      </c>
      <c r="Q67" s="15">
        <f>'Energy final consumption-Mtoe'!Q67*'Hyphothesis '!$B$2</f>
        <v>13.834873679623607</v>
      </c>
      <c r="R67" s="15">
        <f>'Energy final consumption-Mtoe'!R67*'Hyphothesis '!$B$2</f>
        <v>19.556181683876364</v>
      </c>
      <c r="S67" s="15">
        <f>'Energy final consumption-Mtoe'!S67*'Hyphothesis '!$B$2</f>
        <v>27.440323072590651</v>
      </c>
      <c r="T67" s="15">
        <f>'Energy final consumption-Mtoe'!T67*'Hyphothesis '!$B$2</f>
        <v>52.786854223608252</v>
      </c>
    </row>
    <row r="68" spans="1:20" ht="12.95" customHeight="1" x14ac:dyDescent="0.2">
      <c r="B68" s="59" t="s">
        <v>62</v>
      </c>
      <c r="C68" s="53" t="s">
        <v>60</v>
      </c>
      <c r="D68" s="15" t="s">
        <v>51</v>
      </c>
      <c r="E68" s="15">
        <f>'Energy final consumption-Mtoe'!E68*'Hyphothesis '!$B$2</f>
        <v>994.90842835372803</v>
      </c>
      <c r="F68" s="15">
        <f>'Energy final consumption-Mtoe'!F68*'Hyphothesis '!$B$2</f>
        <v>1332.4850627797005</v>
      </c>
      <c r="G68" s="15">
        <f>'Energy final consumption-Mtoe'!G68*'Hyphothesis '!$B$2</f>
        <v>2071.5677454419147</v>
      </c>
      <c r="H68" s="15">
        <f>'Energy final consumption-Mtoe'!H68*'Hyphothesis '!$B$2</f>
        <v>2341.9287045233832</v>
      </c>
      <c r="I68" s="15">
        <f>'Energy final consumption-Mtoe'!I68*'Hyphothesis '!$B$2</f>
        <v>2503.1706433351305</v>
      </c>
      <c r="J68" s="15">
        <f>'Energy final consumption-Mtoe'!J68*'Hyphothesis '!$B$2</f>
        <v>2565.1132250369656</v>
      </c>
      <c r="K68" s="10"/>
      <c r="L68" s="59" t="s">
        <v>62</v>
      </c>
      <c r="M68" s="53" t="s">
        <v>60</v>
      </c>
      <c r="N68" s="15" t="s">
        <v>51</v>
      </c>
      <c r="O68" s="15">
        <f>'Energy final consumption-Mtoe'!O68*'Hyphothesis '!$B$2</f>
        <v>994.90842835372803</v>
      </c>
      <c r="P68" s="15">
        <f>'Energy final consumption-Mtoe'!P68*'Hyphothesis '!$B$2</f>
        <v>1070.9287471512639</v>
      </c>
      <c r="Q68" s="15">
        <f>'Energy final consumption-Mtoe'!Q68*'Hyphothesis '!$B$2</f>
        <v>1098.321780589692</v>
      </c>
      <c r="R68" s="15">
        <f>'Energy final consumption-Mtoe'!R68*'Hyphothesis '!$B$2</f>
        <v>1071.2320347592272</v>
      </c>
      <c r="S68" s="15">
        <f>'Energy final consumption-Mtoe'!S68*'Hyphothesis '!$B$2</f>
        <v>979.5902033410805</v>
      </c>
      <c r="T68" s="15">
        <f>'Energy final consumption-Mtoe'!T68*'Hyphothesis '!$B$2</f>
        <v>682.23047857511699</v>
      </c>
    </row>
    <row r="69" spans="1:20" ht="12.95" customHeight="1" x14ac:dyDescent="0.2">
      <c r="B69" s="59" t="s">
        <v>62</v>
      </c>
      <c r="C69" s="53" t="s">
        <v>60</v>
      </c>
      <c r="D69" s="15" t="s">
        <v>52</v>
      </c>
      <c r="E69" s="15">
        <f>'Energy final consumption-Mtoe'!E69*'Hyphothesis '!$B$2</f>
        <v>3.648818012726765E-2</v>
      </c>
      <c r="F69" s="15">
        <f>'Energy final consumption-Mtoe'!F69*'Hyphothesis '!$B$2</f>
        <v>2.4705068136742803</v>
      </c>
      <c r="G69" s="15">
        <f>'Energy final consumption-Mtoe'!G69*'Hyphothesis '!$B$2</f>
        <v>12.93290153276863</v>
      </c>
      <c r="H69" s="15">
        <f>'Energy final consumption-Mtoe'!H69*'Hyphothesis '!$B$2</f>
        <v>21.992824790063821</v>
      </c>
      <c r="I69" s="15">
        <f>'Energy final consumption-Mtoe'!I69*'Hyphothesis '!$B$2</f>
        <v>30.983762081746107</v>
      </c>
      <c r="J69" s="15">
        <f>'Energy final consumption-Mtoe'!J69*'Hyphothesis '!$B$2</f>
        <v>48.296963714359379</v>
      </c>
      <c r="K69" s="10"/>
      <c r="L69" s="59" t="s">
        <v>62</v>
      </c>
      <c r="M69" s="53" t="s">
        <v>60</v>
      </c>
      <c r="N69" s="15" t="s">
        <v>52</v>
      </c>
      <c r="O69" s="15">
        <f>'Energy final consumption-Mtoe'!O69*'Hyphothesis '!$B$2</f>
        <v>3.648818012726765E-2</v>
      </c>
      <c r="P69" s="15">
        <f>'Energy final consumption-Mtoe'!P69*'Hyphothesis '!$B$2</f>
        <v>8.4633875190665648</v>
      </c>
      <c r="Q69" s="15">
        <f>'Energy final consumption-Mtoe'!Q69*'Hyphothesis '!$B$2</f>
        <v>39.142101531307425</v>
      </c>
      <c r="R69" s="15">
        <f>'Energy final consumption-Mtoe'!R69*'Hyphothesis '!$B$2</f>
        <v>56.422627660754131</v>
      </c>
      <c r="S69" s="15">
        <f>'Energy final consumption-Mtoe'!S69*'Hyphothesis '!$B$2</f>
        <v>71.238068289293096</v>
      </c>
      <c r="T69" s="15">
        <f>'Energy final consumption-Mtoe'!T69*'Hyphothesis '!$B$2</f>
        <v>95.13176685151258</v>
      </c>
    </row>
    <row r="70" spans="1:20" x14ac:dyDescent="0.2">
      <c r="C70" s="2" t="s">
        <v>1</v>
      </c>
      <c r="D70" s="15"/>
      <c r="E70" s="15">
        <f>'Energy final consumption-Mtoe'!E70*'Hyphothesis '!$B$2</f>
        <v>1704.9895267772051</v>
      </c>
      <c r="F70" s="15">
        <f>'Energy final consumption-Mtoe'!F70*'Hyphothesis '!$B$2</f>
        <v>2114.0051456267129</v>
      </c>
      <c r="G70" s="15">
        <f>'Energy final consumption-Mtoe'!G70*'Hyphothesis '!$B$2</f>
        <v>3007.4706066934632</v>
      </c>
      <c r="H70" s="15">
        <f>'Energy final consumption-Mtoe'!H70*'Hyphothesis '!$B$2</f>
        <v>3349.289399483645</v>
      </c>
      <c r="I70" s="15">
        <f>'Energy final consumption-Mtoe'!I70*'Hyphothesis '!$B$2</f>
        <v>3581.8126423958233</v>
      </c>
      <c r="J70" s="15">
        <f>'Energy final consumption-Mtoe'!J70*'Hyphothesis '!$B$2</f>
        <v>3782.8456433879719</v>
      </c>
      <c r="K70" s="10"/>
      <c r="M70" s="2" t="s">
        <v>1</v>
      </c>
      <c r="N70" s="15"/>
      <c r="O70" s="15">
        <f>'Energy final consumption-Mtoe'!O70*'Hyphothesis '!$B$2</f>
        <v>1704.976966382234</v>
      </c>
      <c r="P70" s="15">
        <f>'Energy final consumption-Mtoe'!P70*'Hyphothesis '!$B$2</f>
        <v>1819.5394382554871</v>
      </c>
      <c r="Q70" s="15">
        <f>'Energy final consumption-Mtoe'!Q70*'Hyphothesis '!$B$2</f>
        <v>1907.5205496434669</v>
      </c>
      <c r="R70" s="15">
        <f>'Energy final consumption-Mtoe'!R70*'Hyphothesis '!$B$2</f>
        <v>1902.9303998747655</v>
      </c>
      <c r="S70" s="15">
        <f>'Energy final consumption-Mtoe'!S70*'Hyphothesis '!$B$2</f>
        <v>1822.0588296431754</v>
      </c>
      <c r="T70" s="15">
        <f>'Energy final consumption-Mtoe'!T70*'Hyphothesis '!$B$2</f>
        <v>1522.0219336146308</v>
      </c>
    </row>
    <row r="71" spans="1:20" x14ac:dyDescent="0.2">
      <c r="C71" s="7" t="s">
        <v>0</v>
      </c>
      <c r="D71" s="14"/>
      <c r="E71" s="14">
        <f t="shared" ref="E71:J71" si="0">E70+SUM(E3:E58)</f>
        <v>4837.2288504079361</v>
      </c>
      <c r="F71" s="14">
        <f t="shared" si="0"/>
        <v>5556.1428647933953</v>
      </c>
      <c r="G71" s="14">
        <f t="shared" si="0"/>
        <v>7119.5990094871204</v>
      </c>
      <c r="H71" s="14">
        <f t="shared" si="0"/>
        <v>7843.0368800027754</v>
      </c>
      <c r="I71" s="14">
        <f t="shared" si="0"/>
        <v>8469.5878233542626</v>
      </c>
      <c r="J71" s="14">
        <f t="shared" si="0"/>
        <v>9621.2141505128075</v>
      </c>
      <c r="K71" s="46"/>
      <c r="M71" s="7" t="s">
        <v>0</v>
      </c>
      <c r="N71" s="14"/>
      <c r="O71" s="14">
        <f t="shared" ref="O71:T71" si="1">O70+SUM(O3:O58)</f>
        <v>4837.1813092135535</v>
      </c>
      <c r="P71" s="14">
        <f t="shared" si="1"/>
        <v>5078.3591148272862</v>
      </c>
      <c r="Q71" s="14">
        <f t="shared" si="1"/>
        <v>5362.8142814570338</v>
      </c>
      <c r="R71" s="14">
        <f t="shared" si="1"/>
        <v>5485.2567802437989</v>
      </c>
      <c r="S71" s="14">
        <f t="shared" si="1"/>
        <v>5513.4941420897376</v>
      </c>
      <c r="T71" s="14">
        <f t="shared" si="1"/>
        <v>5480.3501702541162</v>
      </c>
    </row>
    <row r="72" spans="1:20" x14ac:dyDescent="0.2">
      <c r="C72" s="7"/>
      <c r="D72" s="19"/>
      <c r="E72" s="18"/>
      <c r="F72" s="39"/>
      <c r="G72" s="18"/>
      <c r="H72" s="17"/>
      <c r="I72" s="16"/>
    </row>
    <row r="73" spans="1:20" ht="15" x14ac:dyDescent="0.25">
      <c r="C73" s="13"/>
      <c r="E73" s="14"/>
      <c r="F73" s="14"/>
      <c r="G73" s="9"/>
      <c r="H73" s="15"/>
      <c r="I73" s="4"/>
    </row>
    <row r="74" spans="1:20" x14ac:dyDescent="0.2">
      <c r="D74" s="14"/>
      <c r="E74" s="14"/>
      <c r="F74" s="14"/>
      <c r="G74" s="9"/>
      <c r="H74" s="10"/>
      <c r="I74" s="4"/>
    </row>
    <row r="75" spans="1:20" x14ac:dyDescent="0.2">
      <c r="H75" s="10"/>
      <c r="I75" s="4"/>
    </row>
    <row r="76" spans="1:20" x14ac:dyDescent="0.2">
      <c r="H76" s="10"/>
      <c r="I76" s="4"/>
    </row>
    <row r="77" spans="1:20" x14ac:dyDescent="0.2">
      <c r="I77" s="4"/>
    </row>
    <row r="78" spans="1:20" ht="15" x14ac:dyDescent="0.25">
      <c r="A78" s="11"/>
      <c r="B78" s="11"/>
      <c r="C78" s="13"/>
      <c r="D78" s="12"/>
      <c r="E78" s="11"/>
      <c r="F78" s="11"/>
      <c r="G78" s="11"/>
      <c r="I78" s="4"/>
    </row>
    <row r="79" spans="1:20" x14ac:dyDescent="0.2">
      <c r="A79" s="11"/>
      <c r="B79" s="11"/>
      <c r="C79" s="11"/>
      <c r="D79" s="10"/>
      <c r="E79" s="9"/>
      <c r="F79" s="9"/>
      <c r="G79" s="8"/>
      <c r="I79" s="4"/>
    </row>
    <row r="80" spans="1:20" x14ac:dyDescent="0.2">
      <c r="A80" s="5"/>
      <c r="B80" s="5"/>
      <c r="C80" s="7"/>
      <c r="D80" s="6"/>
      <c r="E80" s="6"/>
      <c r="F80" s="6"/>
      <c r="G80" s="6"/>
      <c r="I80" s="4"/>
    </row>
    <row r="81" spans="1:9" x14ac:dyDescent="0.2">
      <c r="A81" s="5"/>
      <c r="B81" s="5"/>
      <c r="C81" s="7"/>
      <c r="D81" s="6"/>
      <c r="E81" s="6"/>
      <c r="F81" s="6"/>
      <c r="G81" s="6"/>
      <c r="I81" s="4"/>
    </row>
    <row r="82" spans="1:9" x14ac:dyDescent="0.2">
      <c r="A82" s="5"/>
      <c r="B82" s="5"/>
      <c r="C82" s="7"/>
      <c r="D82" s="6"/>
      <c r="E82" s="6"/>
      <c r="F82" s="6"/>
      <c r="G82" s="6"/>
      <c r="I82" s="4"/>
    </row>
    <row r="83" spans="1:9" x14ac:dyDescent="0.2">
      <c r="A83" s="5"/>
      <c r="B83" s="5"/>
      <c r="C83" s="7"/>
      <c r="D83" s="6"/>
      <c r="E83" s="6"/>
      <c r="F83" s="6"/>
      <c r="G83" s="6"/>
      <c r="I83" s="4"/>
    </row>
    <row r="84" spans="1:9" x14ac:dyDescent="0.2">
      <c r="A84" s="5"/>
      <c r="B84" s="5"/>
      <c r="C84" s="7"/>
      <c r="D84" s="6"/>
      <c r="E84" s="6"/>
      <c r="F84" s="6"/>
      <c r="G84" s="6"/>
      <c r="I84" s="4"/>
    </row>
    <row r="85" spans="1:9" x14ac:dyDescent="0.2">
      <c r="A85" s="5"/>
      <c r="B85" s="5"/>
      <c r="C85" s="7"/>
      <c r="D85" s="6"/>
      <c r="E85" s="6"/>
      <c r="F85" s="6"/>
      <c r="G85" s="6"/>
      <c r="I85" s="4"/>
    </row>
    <row r="86" spans="1:9" x14ac:dyDescent="0.2">
      <c r="A86" s="5"/>
      <c r="B86" s="5"/>
      <c r="C86" s="7"/>
      <c r="D86" s="6"/>
      <c r="E86" s="6"/>
      <c r="F86" s="6"/>
      <c r="G86" s="6"/>
      <c r="I86" s="4"/>
    </row>
    <row r="87" spans="1:9" x14ac:dyDescent="0.2">
      <c r="A87" s="5"/>
      <c r="B87" s="5"/>
      <c r="C87" s="7"/>
      <c r="D87" s="6"/>
      <c r="E87" s="6"/>
      <c r="F87" s="6"/>
      <c r="G87" s="6"/>
      <c r="I87" s="4"/>
    </row>
    <row r="88" spans="1:9" x14ac:dyDescent="0.2">
      <c r="A88" s="5"/>
      <c r="B88" s="5"/>
      <c r="C88" s="7"/>
      <c r="D88" s="6"/>
      <c r="E88" s="6"/>
      <c r="F88" s="6"/>
      <c r="G88" s="6"/>
      <c r="I88" s="4"/>
    </row>
    <row r="89" spans="1:9" x14ac:dyDescent="0.2">
      <c r="A89" s="5"/>
      <c r="B89" s="5"/>
      <c r="C89" s="7"/>
      <c r="D89" s="6"/>
      <c r="E89" s="6"/>
      <c r="F89" s="6"/>
      <c r="G89" s="6"/>
      <c r="I89" s="4"/>
    </row>
    <row r="90" spans="1:9" x14ac:dyDescent="0.2">
      <c r="A90" s="5"/>
      <c r="B90" s="5"/>
      <c r="C90" s="7"/>
      <c r="D90" s="6"/>
      <c r="E90" s="6"/>
      <c r="F90" s="6"/>
      <c r="G90" s="6"/>
      <c r="I90" s="4"/>
    </row>
    <row r="91" spans="1:9" x14ac:dyDescent="0.2">
      <c r="A91" s="5"/>
      <c r="B91" s="5"/>
      <c r="C91" s="7"/>
      <c r="D91" s="6"/>
      <c r="E91" s="6"/>
      <c r="F91" s="6"/>
      <c r="G91" s="6"/>
      <c r="I91" s="4"/>
    </row>
    <row r="92" spans="1:9" x14ac:dyDescent="0.2">
      <c r="A92" s="5"/>
      <c r="B92" s="5"/>
      <c r="C92" s="7"/>
      <c r="D92" s="6"/>
      <c r="E92" s="6"/>
      <c r="F92" s="6"/>
      <c r="G92" s="6"/>
      <c r="I92" s="4"/>
    </row>
    <row r="93" spans="1:9" x14ac:dyDescent="0.2">
      <c r="A93" s="5"/>
      <c r="B93" s="5"/>
      <c r="C93" s="7"/>
      <c r="D93" s="6"/>
      <c r="E93" s="6"/>
      <c r="F93" s="6"/>
      <c r="G93" s="6"/>
      <c r="I93" s="4"/>
    </row>
    <row r="94" spans="1:9" x14ac:dyDescent="0.2">
      <c r="A94" s="5"/>
      <c r="B94" s="5"/>
      <c r="C94" s="7"/>
      <c r="D94" s="6"/>
      <c r="E94" s="6"/>
      <c r="F94" s="6"/>
      <c r="G94" s="6"/>
      <c r="I94" s="4"/>
    </row>
    <row r="95" spans="1:9" x14ac:dyDescent="0.2">
      <c r="A95" s="5"/>
      <c r="B95" s="5"/>
      <c r="C95" s="7"/>
      <c r="D95" s="6"/>
      <c r="E95" s="6"/>
      <c r="F95" s="6"/>
      <c r="G95" s="6"/>
      <c r="I95" s="4"/>
    </row>
    <row r="96" spans="1:9" x14ac:dyDescent="0.2">
      <c r="A96" s="5"/>
      <c r="B96" s="5"/>
      <c r="C96" s="7"/>
      <c r="D96" s="6"/>
      <c r="E96" s="6"/>
      <c r="F96" s="6"/>
      <c r="G96" s="6"/>
      <c r="I96" s="4"/>
    </row>
    <row r="97" spans="1:9" x14ac:dyDescent="0.2">
      <c r="A97" s="5"/>
      <c r="B97" s="5"/>
      <c r="C97" s="7"/>
      <c r="D97" s="6"/>
      <c r="E97" s="6"/>
      <c r="F97" s="6"/>
      <c r="G97" s="6"/>
      <c r="I97" s="4"/>
    </row>
    <row r="98" spans="1:9" x14ac:dyDescent="0.2">
      <c r="A98" s="5"/>
      <c r="B98" s="5"/>
      <c r="C98" s="7"/>
      <c r="D98" s="6"/>
      <c r="E98" s="6"/>
      <c r="F98" s="6"/>
      <c r="G98" s="6"/>
      <c r="I98" s="4"/>
    </row>
    <row r="99" spans="1:9" x14ac:dyDescent="0.2">
      <c r="A99" s="5"/>
      <c r="B99" s="5"/>
      <c r="C99" s="7"/>
      <c r="D99" s="6"/>
      <c r="E99" s="6"/>
      <c r="F99" s="6"/>
      <c r="G99" s="6"/>
      <c r="I99" s="4"/>
    </row>
    <row r="100" spans="1:9" x14ac:dyDescent="0.2">
      <c r="A100" s="5"/>
      <c r="B100" s="5"/>
      <c r="C100" s="7"/>
      <c r="D100" s="6"/>
      <c r="E100" s="6"/>
      <c r="F100" s="6"/>
      <c r="G100" s="6"/>
      <c r="I100" s="4"/>
    </row>
    <row r="101" spans="1:9" x14ac:dyDescent="0.2">
      <c r="A101" s="5"/>
      <c r="B101" s="5"/>
      <c r="C101" s="7"/>
      <c r="D101" s="6"/>
      <c r="E101" s="6"/>
      <c r="F101" s="6"/>
      <c r="I101" s="4"/>
    </row>
    <row r="102" spans="1:9" x14ac:dyDescent="0.2">
      <c r="A102" s="5"/>
      <c r="B102" s="5"/>
      <c r="C102" s="7"/>
      <c r="D102" s="6"/>
      <c r="E102" s="6"/>
      <c r="F102" s="6"/>
      <c r="I102" s="4"/>
    </row>
    <row r="103" spans="1:9" x14ac:dyDescent="0.2">
      <c r="A103" s="5"/>
      <c r="B103" s="5"/>
      <c r="C103" s="7"/>
      <c r="D103" s="6"/>
      <c r="E103" s="6"/>
      <c r="F103" s="6"/>
      <c r="I103" s="4"/>
    </row>
    <row r="104" spans="1:9" x14ac:dyDescent="0.2">
      <c r="A104" s="5"/>
      <c r="B104" s="5"/>
      <c r="C104" s="7"/>
      <c r="D104" s="6"/>
      <c r="E104" s="6"/>
      <c r="F104" s="6"/>
      <c r="I104" s="4"/>
    </row>
    <row r="105" spans="1:9" x14ac:dyDescent="0.2">
      <c r="A105" s="5"/>
      <c r="B105" s="5"/>
      <c r="C105" s="7"/>
      <c r="D105" s="6"/>
      <c r="E105" s="6"/>
      <c r="F105" s="6"/>
      <c r="I105" s="4"/>
    </row>
    <row r="106" spans="1:9" x14ac:dyDescent="0.2">
      <c r="A106" s="5"/>
      <c r="B106" s="5"/>
      <c r="C106" s="7"/>
      <c r="D106" s="6"/>
      <c r="E106" s="6"/>
      <c r="F106" s="6"/>
      <c r="I106" s="4"/>
    </row>
    <row r="107" spans="1:9" x14ac:dyDescent="0.2">
      <c r="A107" s="5"/>
      <c r="B107" s="5"/>
      <c r="C107" s="7"/>
      <c r="D107" s="6"/>
      <c r="E107" s="6"/>
      <c r="F107" s="6"/>
      <c r="I107" s="4"/>
    </row>
    <row r="108" spans="1:9" x14ac:dyDescent="0.2">
      <c r="A108" s="5"/>
      <c r="B108" s="5"/>
      <c r="C108" s="7"/>
      <c r="D108" s="6"/>
      <c r="E108" s="6"/>
      <c r="F108" s="6"/>
      <c r="I108" s="4"/>
    </row>
    <row r="109" spans="1:9" x14ac:dyDescent="0.2">
      <c r="A109" s="5"/>
      <c r="B109" s="5"/>
      <c r="C109" s="7"/>
      <c r="D109" s="6"/>
      <c r="E109" s="6"/>
      <c r="F109" s="6"/>
      <c r="I109" s="4"/>
    </row>
    <row r="110" spans="1:9" x14ac:dyDescent="0.2">
      <c r="A110" s="5"/>
      <c r="B110" s="5"/>
      <c r="C110" s="7"/>
      <c r="D110" s="6"/>
      <c r="E110" s="6"/>
      <c r="F110" s="6"/>
      <c r="I110" s="4"/>
    </row>
    <row r="111" spans="1:9" x14ac:dyDescent="0.2">
      <c r="A111" s="5"/>
      <c r="B111" s="5"/>
      <c r="C111" s="7"/>
      <c r="D111" s="6"/>
      <c r="E111" s="6"/>
      <c r="F111" s="6"/>
      <c r="I111" s="4"/>
    </row>
    <row r="112" spans="1:9" x14ac:dyDescent="0.2">
      <c r="A112" s="5"/>
      <c r="B112" s="5"/>
      <c r="D112" s="2"/>
      <c r="I112" s="4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109" priority="15" operator="equal">
      <formula>1</formula>
    </cfRule>
  </conditionalFormatting>
  <conditionalFormatting sqref="C80:C101">
    <cfRule type="cellIs" dxfId="108" priority="14" operator="equal">
      <formula>1</formula>
    </cfRule>
  </conditionalFormatting>
  <conditionalFormatting sqref="C20:C24">
    <cfRule type="cellIs" dxfId="107" priority="13" operator="equal">
      <formula>1</formula>
    </cfRule>
  </conditionalFormatting>
  <conditionalFormatting sqref="C25:C29">
    <cfRule type="cellIs" dxfId="106" priority="12" operator="equal">
      <formula>1</formula>
    </cfRule>
  </conditionalFormatting>
  <conditionalFormatting sqref="C30:C34">
    <cfRule type="cellIs" dxfId="105" priority="11" operator="equal">
      <formula>1</formula>
    </cfRule>
  </conditionalFormatting>
  <conditionalFormatting sqref="C36:C37">
    <cfRule type="cellIs" dxfId="104" priority="10" operator="equal">
      <formula>1</formula>
    </cfRule>
  </conditionalFormatting>
  <conditionalFormatting sqref="C38:C42">
    <cfRule type="cellIs" dxfId="103" priority="9" operator="equal">
      <formula>1</formula>
    </cfRule>
  </conditionalFormatting>
  <conditionalFormatting sqref="C47:C48">
    <cfRule type="cellIs" dxfId="102" priority="8" operator="equal">
      <formula>1</formula>
    </cfRule>
  </conditionalFormatting>
  <conditionalFormatting sqref="M35 M43:M46 M49:M61 M3:M19">
    <cfRule type="cellIs" dxfId="101" priority="7" operator="equal">
      <formula>1</formula>
    </cfRule>
  </conditionalFormatting>
  <conditionalFormatting sqref="M20:M24">
    <cfRule type="cellIs" dxfId="100" priority="6" operator="equal">
      <formula>1</formula>
    </cfRule>
  </conditionalFormatting>
  <conditionalFormatting sqref="M25:M29">
    <cfRule type="cellIs" dxfId="99" priority="5" operator="equal">
      <formula>1</formula>
    </cfRule>
  </conditionalFormatting>
  <conditionalFormatting sqref="M30:M34">
    <cfRule type="cellIs" dxfId="98" priority="4" operator="equal">
      <formula>1</formula>
    </cfRule>
  </conditionalFormatting>
  <conditionalFormatting sqref="M36:M37">
    <cfRule type="cellIs" dxfId="97" priority="3" operator="equal">
      <formula>1</formula>
    </cfRule>
  </conditionalFormatting>
  <conditionalFormatting sqref="M38:M42">
    <cfRule type="cellIs" dxfId="96" priority="2" operator="equal">
      <formula>1</formula>
    </cfRule>
  </conditionalFormatting>
  <conditionalFormatting sqref="M47:M48">
    <cfRule type="cellIs" dxfId="95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P9"/>
  <sheetViews>
    <sheetView topLeftCell="D1" workbookViewId="0">
      <selection activeCell="K5" sqref="K5"/>
    </sheetView>
  </sheetViews>
  <sheetFormatPr baseColWidth="10" defaultColWidth="11.42578125" defaultRowHeight="15" x14ac:dyDescent="0.25"/>
  <cols>
    <col min="1" max="1" width="21" customWidth="1"/>
    <col min="2" max="7" width="14.85546875" customWidth="1"/>
    <col min="8" max="8" width="6" customWidth="1"/>
    <col min="9" max="9" width="11" customWidth="1"/>
    <col min="10" max="10" width="21" customWidth="1"/>
    <col min="11" max="16" width="14.85546875" customWidth="1"/>
    <col min="17" max="17" width="4.28515625" customWidth="1"/>
    <col min="18" max="18" width="10.42578125" customWidth="1"/>
    <col min="19" max="19" width="14.85546875" customWidth="1"/>
    <col min="20" max="20" width="9" customWidth="1"/>
    <col min="21" max="21" width="4.28515625" customWidth="1"/>
    <col min="22" max="22" width="10.42578125" customWidth="1"/>
    <col min="23" max="23" width="14.85546875" customWidth="1"/>
    <col min="24" max="24" width="9" customWidth="1"/>
    <col min="25" max="25" width="5.42578125" customWidth="1"/>
    <col min="26" max="26" width="10.42578125" customWidth="1"/>
    <col min="27" max="27" width="14.85546875" customWidth="1"/>
    <col min="28" max="28" width="9" customWidth="1"/>
    <col min="29" max="29" width="5.42578125" customWidth="1"/>
    <col min="30" max="30" width="10.42578125" customWidth="1"/>
    <col min="31" max="31" width="14.85546875" customWidth="1"/>
    <col min="32" max="32" width="9" customWidth="1"/>
    <col min="33" max="33" width="5.42578125" customWidth="1"/>
    <col min="34" max="34" width="10.42578125" customWidth="1"/>
    <col min="35" max="40" width="19.85546875" customWidth="1"/>
    <col min="41" max="41" width="4.85546875" customWidth="1"/>
    <col min="42" max="42" width="5.42578125" customWidth="1"/>
    <col min="43" max="43" width="12.28515625" customWidth="1"/>
    <col min="44" max="44" width="5.42578125" customWidth="1"/>
    <col min="45" max="45" width="6.140625" customWidth="1"/>
    <col min="46" max="46" width="14.85546875" customWidth="1"/>
    <col min="47" max="47" width="10.5703125" customWidth="1"/>
    <col min="48" max="48" width="4.85546875" customWidth="1"/>
    <col min="49" max="49" width="5.42578125" customWidth="1"/>
    <col min="50" max="50" width="12.28515625" customWidth="1"/>
    <col min="51" max="51" width="5.42578125" customWidth="1"/>
    <col min="52" max="52" width="6.140625" customWidth="1"/>
    <col min="53" max="59" width="19.85546875" customWidth="1"/>
    <col min="60" max="60" width="19.85546875" bestFit="1" customWidth="1"/>
    <col min="61" max="61" width="19.85546875" customWidth="1"/>
    <col min="62" max="62" width="19.85546875" bestFit="1" customWidth="1"/>
    <col min="63" max="63" width="19.85546875" customWidth="1"/>
    <col min="64" max="64" width="19.85546875" bestFit="1" customWidth="1"/>
    <col min="65" max="65" width="21.7109375" bestFit="1" customWidth="1"/>
    <col min="66" max="66" width="12" bestFit="1" customWidth="1"/>
    <col min="67" max="67" width="9.42578125" customWidth="1"/>
    <col min="68" max="68" width="13.85546875" bestFit="1" customWidth="1"/>
    <col min="69" max="69" width="21.7109375" bestFit="1" customWidth="1"/>
    <col min="70" max="70" width="12" bestFit="1" customWidth="1"/>
    <col min="71" max="71" width="10.42578125" customWidth="1"/>
    <col min="72" max="72" width="13.85546875" bestFit="1" customWidth="1"/>
    <col min="73" max="73" width="18.5703125" bestFit="1" customWidth="1"/>
    <col min="74" max="74" width="12" bestFit="1" customWidth="1"/>
    <col min="75" max="75" width="9.42578125" customWidth="1"/>
    <col min="76" max="76" width="13.85546875" bestFit="1" customWidth="1"/>
    <col min="77" max="77" width="21.7109375" bestFit="1" customWidth="1"/>
    <col min="78" max="78" width="13.85546875" bestFit="1" customWidth="1"/>
    <col min="79" max="79" width="19.5703125" bestFit="1" customWidth="1"/>
    <col min="80" max="80" width="13.85546875" bestFit="1" customWidth="1"/>
    <col min="81" max="81" width="21.7109375" bestFit="1" customWidth="1"/>
    <col min="82" max="82" width="12" bestFit="1" customWidth="1"/>
    <col min="83" max="83" width="14.42578125" bestFit="1" customWidth="1"/>
    <col min="84" max="84" width="13.85546875" bestFit="1" customWidth="1"/>
    <col min="85" max="85" width="17.5703125" bestFit="1" customWidth="1"/>
    <col min="86" max="86" width="13.85546875" bestFit="1" customWidth="1"/>
    <col min="87" max="87" width="21.7109375" bestFit="1" customWidth="1"/>
    <col min="88" max="88" width="12.85546875" bestFit="1" customWidth="1"/>
    <col min="89" max="89" width="20.5703125" bestFit="1" customWidth="1"/>
    <col min="90" max="90" width="13.85546875" bestFit="1" customWidth="1"/>
    <col min="91" max="91" width="21.7109375" bestFit="1" customWidth="1"/>
    <col min="92" max="92" width="13.85546875" bestFit="1" customWidth="1"/>
    <col min="93" max="93" width="20.5703125" bestFit="1" customWidth="1"/>
    <col min="94" max="94" width="13.85546875" bestFit="1" customWidth="1"/>
    <col min="95" max="95" width="18.5703125" bestFit="1" customWidth="1"/>
    <col min="96" max="96" width="13.85546875" bestFit="1" customWidth="1"/>
    <col min="97" max="97" width="21.7109375" bestFit="1" customWidth="1"/>
    <col min="98" max="98" width="13.85546875" bestFit="1" customWidth="1"/>
    <col min="99" max="99" width="21.7109375" bestFit="1" customWidth="1"/>
    <col min="100" max="100" width="12.5703125" bestFit="1" customWidth="1"/>
  </cols>
  <sheetData>
    <row r="1" spans="1:16" x14ac:dyDescent="0.2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J1" s="54" t="s">
        <v>80</v>
      </c>
      <c r="K1" t="s">
        <v>79</v>
      </c>
    </row>
    <row r="2" spans="1:16" x14ac:dyDescent="0.25">
      <c r="A2" s="55" t="s">
        <v>50</v>
      </c>
      <c r="B2" s="56">
        <v>159.4835896387691</v>
      </c>
      <c r="C2" s="56">
        <v>156.77090670295695</v>
      </c>
      <c r="D2" s="56">
        <v>165.89317032631428</v>
      </c>
      <c r="E2" s="56">
        <v>168.10134467458678</v>
      </c>
      <c r="F2" s="56">
        <v>165.21163507777163</v>
      </c>
      <c r="G2" s="56">
        <v>179.9794444129509</v>
      </c>
    </row>
    <row r="3" spans="1:16" x14ac:dyDescent="0.25">
      <c r="A3" s="55" t="s">
        <v>53</v>
      </c>
      <c r="B3" s="56">
        <v>1551.7732285865659</v>
      </c>
      <c r="C3" s="56">
        <v>1781.1172185078683</v>
      </c>
      <c r="D3" s="56">
        <v>2256.1957476577304</v>
      </c>
      <c r="E3" s="56">
        <v>2520.4136461956173</v>
      </c>
      <c r="F3" s="56">
        <v>2802.7620070934922</v>
      </c>
      <c r="G3" s="56">
        <v>3456.2999892578664</v>
      </c>
      <c r="J3" s="54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 spans="1:16" x14ac:dyDescent="0.25">
      <c r="A4" s="55" t="s">
        <v>12</v>
      </c>
      <c r="B4" s="56">
        <v>1239.6847650019492</v>
      </c>
      <c r="C4" s="56">
        <v>1302.7412460939199</v>
      </c>
      <c r="D4" s="56">
        <v>1456.0968607043219</v>
      </c>
      <c r="E4" s="56">
        <v>1559.1267383251004</v>
      </c>
      <c r="F4" s="56">
        <v>1660.2392630362103</v>
      </c>
      <c r="G4" s="56">
        <v>1917.573917246491</v>
      </c>
      <c r="J4" s="64" t="s">
        <v>50</v>
      </c>
      <c r="K4" s="65">
        <v>123.35148719296878</v>
      </c>
      <c r="L4" s="65">
        <v>120.62627782854373</v>
      </c>
      <c r="M4" s="65">
        <v>129.74190384811783</v>
      </c>
      <c r="N4" s="65">
        <v>131.9460293311146</v>
      </c>
      <c r="O4" s="65">
        <v>129.05185402451053</v>
      </c>
      <c r="P4" s="65">
        <v>143.80902935273241</v>
      </c>
    </row>
    <row r="5" spans="1:16" x14ac:dyDescent="0.25">
      <c r="A5" s="55" t="s">
        <v>46</v>
      </c>
      <c r="B5" s="56">
        <v>181.29774040344574</v>
      </c>
      <c r="C5" s="56">
        <v>201.50834786193687</v>
      </c>
      <c r="D5" s="56">
        <v>233.94262410529063</v>
      </c>
      <c r="E5" s="56">
        <v>246.10575132382539</v>
      </c>
      <c r="F5" s="56">
        <v>259.5622757509646</v>
      </c>
      <c r="G5" s="56">
        <v>284.51515620752696</v>
      </c>
      <c r="J5" s="64" t="s">
        <v>53</v>
      </c>
      <c r="K5" s="65">
        <v>385.45498639315804</v>
      </c>
      <c r="L5" s="65">
        <v>387.39791508643202</v>
      </c>
      <c r="M5" s="65">
        <v>397.26597655310439</v>
      </c>
      <c r="N5" s="65">
        <v>420.00030118933608</v>
      </c>
      <c r="O5" s="65">
        <v>462.13052970283331</v>
      </c>
      <c r="P5" s="65">
        <v>559.59112663145822</v>
      </c>
    </row>
    <row r="6" spans="1:16" x14ac:dyDescent="0.25">
      <c r="A6" s="55" t="s">
        <v>62</v>
      </c>
      <c r="B6" s="56">
        <v>1704.9895267772054</v>
      </c>
      <c r="C6" s="56">
        <v>2114.0051456267129</v>
      </c>
      <c r="D6" s="56">
        <v>3007.4706066934632</v>
      </c>
      <c r="E6" s="56">
        <v>3349.2893994836445</v>
      </c>
      <c r="F6" s="56">
        <v>3581.8126423958238</v>
      </c>
      <c r="G6" s="56">
        <v>3782.845643387971</v>
      </c>
      <c r="J6" s="64" t="s">
        <v>12</v>
      </c>
      <c r="K6" s="65">
        <v>1235.6654370019494</v>
      </c>
      <c r="L6" s="65">
        <v>1296.6245642393123</v>
      </c>
      <c r="M6" s="65">
        <v>1441.974353055311</v>
      </c>
      <c r="N6" s="65">
        <v>1540.4224512342651</v>
      </c>
      <c r="O6" s="65">
        <v>1635.8740173338842</v>
      </c>
      <c r="P6" s="65">
        <v>1876.3700805076637</v>
      </c>
    </row>
    <row r="7" spans="1:16" x14ac:dyDescent="0.25">
      <c r="A7" s="55" t="s">
        <v>63</v>
      </c>
      <c r="B7" s="56">
        <v>4837.2288504079352</v>
      </c>
      <c r="C7" s="56">
        <v>5556.1428647933953</v>
      </c>
      <c r="D7" s="56">
        <v>7119.5990094871204</v>
      </c>
      <c r="E7" s="56">
        <v>7843.0368800027754</v>
      </c>
      <c r="F7" s="56">
        <v>8469.5878233542626</v>
      </c>
      <c r="G7" s="56">
        <v>9621.2141505128056</v>
      </c>
      <c r="J7" s="64" t="s">
        <v>46</v>
      </c>
      <c r="K7" s="81">
        <v>67.826159999999987</v>
      </c>
      <c r="L7" s="81">
        <v>68.095142074627162</v>
      </c>
      <c r="M7" s="81">
        <v>66.981464787524956</v>
      </c>
      <c r="N7" s="81">
        <v>65.696987649244576</v>
      </c>
      <c r="O7" s="81">
        <v>64.077169128285348</v>
      </c>
      <c r="P7" s="81">
        <v>60.277623624157478</v>
      </c>
    </row>
    <row r="8" spans="1:16" x14ac:dyDescent="0.25">
      <c r="J8" s="64" t="s">
        <v>62</v>
      </c>
      <c r="K8" s="65">
        <v>1290.9725966159783</v>
      </c>
      <c r="L8" s="65">
        <v>1639.6414378028394</v>
      </c>
      <c r="M8" s="65">
        <v>2393.7412623956493</v>
      </c>
      <c r="N8" s="65">
        <v>2668.1357036434924</v>
      </c>
      <c r="O8" s="65">
        <v>2829.691710791365</v>
      </c>
      <c r="P8" s="65">
        <v>2879.8200120001902</v>
      </c>
    </row>
    <row r="9" spans="1:16" x14ac:dyDescent="0.25">
      <c r="J9" s="64" t="s">
        <v>63</v>
      </c>
      <c r="K9" s="65">
        <v>3103.2706672040549</v>
      </c>
      <c r="L9" s="65">
        <v>3512.3853370317547</v>
      </c>
      <c r="M9" s="65">
        <v>4429.7049606397077</v>
      </c>
      <c r="N9" s="65">
        <v>4826.201473047453</v>
      </c>
      <c r="O9" s="65">
        <v>5120.8252809808782</v>
      </c>
      <c r="P9" s="65">
        <v>5519.8678721162014</v>
      </c>
    </row>
  </sheetData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baseColWidth="10" defaultColWidth="11.42578125" defaultRowHeight="15" x14ac:dyDescent="0.25"/>
  <cols>
    <col min="1" max="1" width="19.85546875" customWidth="1"/>
  </cols>
  <sheetData>
    <row r="1" spans="1:7" x14ac:dyDescent="0.25">
      <c r="A1" t="s">
        <v>64</v>
      </c>
      <c r="B1">
        <v>2014</v>
      </c>
      <c r="C1">
        <v>2020</v>
      </c>
      <c r="D1">
        <v>2025</v>
      </c>
      <c r="E1">
        <v>2030</v>
      </c>
      <c r="F1">
        <v>240</v>
      </c>
      <c r="G1">
        <v>2050</v>
      </c>
    </row>
    <row r="2" spans="1:7" x14ac:dyDescent="0.25">
      <c r="A2" t="s">
        <v>50</v>
      </c>
      <c r="B2" s="68">
        <v>159.4835896387691</v>
      </c>
      <c r="C2" s="68">
        <v>156.77090670295695</v>
      </c>
      <c r="D2" s="68">
        <v>165.89317032631428</v>
      </c>
      <c r="E2" s="68">
        <v>168.10134467458678</v>
      </c>
      <c r="F2" s="68">
        <v>165.21163507777163</v>
      </c>
      <c r="G2" s="68">
        <v>179.9794444129509</v>
      </c>
    </row>
    <row r="3" spans="1:7" x14ac:dyDescent="0.25">
      <c r="A3" t="s">
        <v>53</v>
      </c>
      <c r="B3" s="68">
        <v>1551.7732285865659</v>
      </c>
      <c r="C3" s="68">
        <v>1781.1172185078683</v>
      </c>
      <c r="D3" s="68">
        <v>2256.1957476577304</v>
      </c>
      <c r="E3" s="68">
        <v>2520.4136461956173</v>
      </c>
      <c r="F3" s="68">
        <v>2802.7620070934922</v>
      </c>
      <c r="G3" s="68">
        <v>3456.2999892578664</v>
      </c>
    </row>
    <row r="4" spans="1:7" x14ac:dyDescent="0.25">
      <c r="A4" t="s">
        <v>12</v>
      </c>
      <c r="B4" s="68">
        <v>1239.6847650019492</v>
      </c>
      <c r="C4" s="68">
        <v>1302.7412460939199</v>
      </c>
      <c r="D4" s="68">
        <v>1456.0968607043219</v>
      </c>
      <c r="E4" s="68">
        <v>1559.1267383251004</v>
      </c>
      <c r="F4" s="68">
        <v>1660.2392630362103</v>
      </c>
      <c r="G4" s="68">
        <v>1917.573917246491</v>
      </c>
    </row>
    <row r="5" spans="1:7" x14ac:dyDescent="0.25">
      <c r="A5" t="s">
        <v>46</v>
      </c>
      <c r="B5" s="68">
        <v>181.29774040344574</v>
      </c>
      <c r="C5" s="68">
        <v>201.50834786193687</v>
      </c>
      <c r="D5" s="68">
        <v>233.94262410529063</v>
      </c>
      <c r="E5" s="68">
        <v>246.10575132382539</v>
      </c>
      <c r="F5" s="68">
        <v>259.5622757509646</v>
      </c>
      <c r="G5" s="68">
        <v>284.51515620752696</v>
      </c>
    </row>
    <row r="6" spans="1:7" x14ac:dyDescent="0.25">
      <c r="A6" t="s">
        <v>62</v>
      </c>
      <c r="B6" s="68">
        <v>1704.9895267772054</v>
      </c>
      <c r="C6" s="68">
        <v>2114.0051456267129</v>
      </c>
      <c r="D6" s="68">
        <v>3007.4706066934632</v>
      </c>
      <c r="E6" s="68">
        <v>3349.2893994836445</v>
      </c>
      <c r="F6" s="68">
        <v>3581.8126423958238</v>
      </c>
      <c r="G6" s="68">
        <v>3782.845643387971</v>
      </c>
    </row>
    <row r="7" spans="1:7" x14ac:dyDescent="0.25">
      <c r="A7" s="61" t="s">
        <v>63</v>
      </c>
      <c r="B7" s="69">
        <f>SUM(B2:B6)</f>
        <v>4837.2288504079352</v>
      </c>
      <c r="C7" s="69">
        <f t="shared" ref="C7:G7" si="0">SUM(C2:C6)</f>
        <v>5556.1428647933953</v>
      </c>
      <c r="D7" s="69">
        <f t="shared" si="0"/>
        <v>7119.5990094871204</v>
      </c>
      <c r="E7" s="69">
        <f t="shared" si="0"/>
        <v>7843.0368800027754</v>
      </c>
      <c r="F7" s="69">
        <f t="shared" si="0"/>
        <v>8469.5878233542626</v>
      </c>
      <c r="G7" s="69">
        <f t="shared" si="0"/>
        <v>9621.2141505128056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7"/>
  <sheetViews>
    <sheetView topLeftCell="F7" workbookViewId="0">
      <selection activeCell="J4" sqref="J4:O6"/>
    </sheetView>
  </sheetViews>
  <sheetFormatPr baseColWidth="10" defaultColWidth="11.42578125" defaultRowHeight="15" x14ac:dyDescent="0.25"/>
  <cols>
    <col min="1" max="1" width="21" customWidth="1"/>
    <col min="2" max="7" width="14.85546875" bestFit="1" customWidth="1"/>
    <col min="9" max="9" width="21" bestFit="1" customWidth="1"/>
    <col min="10" max="10" width="14.85546875" customWidth="1"/>
    <col min="11" max="15" width="14.85546875" bestFit="1" customWidth="1"/>
    <col min="16" max="16" width="5.42578125" bestFit="1" customWidth="1"/>
    <col min="17" max="17" width="14.85546875" bestFit="1" customWidth="1"/>
    <col min="18" max="18" width="4.85546875" bestFit="1" customWidth="1"/>
    <col min="19" max="19" width="9.7109375" bestFit="1" customWidth="1"/>
    <col min="20" max="20" width="4.85546875" bestFit="1" customWidth="1"/>
    <col min="21" max="21" width="4.28515625" bestFit="1" customWidth="1"/>
    <col min="22" max="23" width="5.42578125" bestFit="1" customWidth="1"/>
    <col min="24" max="24" width="14.85546875" bestFit="1" customWidth="1"/>
    <col min="25" max="25" width="4.85546875" bestFit="1" customWidth="1"/>
    <col min="26" max="26" width="9.7109375" bestFit="1" customWidth="1"/>
    <col min="27" max="27" width="4.85546875" bestFit="1" customWidth="1"/>
    <col min="28" max="28" width="4.28515625" bestFit="1" customWidth="1"/>
    <col min="29" max="30" width="5.42578125" bestFit="1" customWidth="1"/>
    <col min="31" max="31" width="14.85546875" bestFit="1" customWidth="1"/>
    <col min="32" max="32" width="4.85546875" bestFit="1" customWidth="1"/>
    <col min="33" max="33" width="9.7109375" bestFit="1" customWidth="1"/>
    <col min="34" max="34" width="4.85546875" bestFit="1" customWidth="1"/>
    <col min="35" max="35" width="4.28515625" bestFit="1" customWidth="1"/>
    <col min="36" max="37" width="5.42578125" bestFit="1" customWidth="1"/>
    <col min="38" max="38" width="14.85546875" bestFit="1" customWidth="1"/>
    <col min="39" max="39" width="4.85546875" bestFit="1" customWidth="1"/>
    <col min="40" max="40" width="9.7109375" bestFit="1" customWidth="1"/>
    <col min="41" max="41" width="4.85546875" bestFit="1" customWidth="1"/>
    <col min="42" max="42" width="4.28515625" bestFit="1" customWidth="1"/>
    <col min="43" max="44" width="5.42578125" bestFit="1" customWidth="1"/>
    <col min="45" max="45" width="14.85546875" bestFit="1" customWidth="1"/>
    <col min="46" max="46" width="4.85546875" bestFit="1" customWidth="1"/>
    <col min="47" max="47" width="9.7109375" bestFit="1" customWidth="1"/>
    <col min="48" max="48" width="4.85546875" bestFit="1" customWidth="1"/>
    <col min="49" max="51" width="5.42578125" bestFit="1" customWidth="1"/>
    <col min="52" max="57" width="19.85546875" bestFit="1" customWidth="1"/>
  </cols>
  <sheetData>
    <row r="1" spans="1:15" x14ac:dyDescent="0.2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I1" s="54" t="s">
        <v>80</v>
      </c>
      <c r="J1" t="s">
        <v>56</v>
      </c>
    </row>
    <row r="2" spans="1:15" x14ac:dyDescent="0.25">
      <c r="A2" s="55" t="s">
        <v>50</v>
      </c>
      <c r="B2" s="56">
        <v>159.4835896387691</v>
      </c>
      <c r="C2" s="56">
        <v>149.40082596864647</v>
      </c>
      <c r="D2" s="56">
        <v>140.7815555420556</v>
      </c>
      <c r="E2" s="56">
        <v>137.64716815207407</v>
      </c>
      <c r="F2" s="56">
        <v>135.84447236421195</v>
      </c>
      <c r="G2" s="56">
        <v>137.77026292010845</v>
      </c>
    </row>
    <row r="3" spans="1:15" x14ac:dyDescent="0.25">
      <c r="A3" s="55" t="s">
        <v>53</v>
      </c>
      <c r="B3" s="56">
        <v>1551.7732285865659</v>
      </c>
      <c r="C3" s="56">
        <v>1656.9973252849827</v>
      </c>
      <c r="D3" s="56">
        <v>1815.1645513005687</v>
      </c>
      <c r="E3" s="56">
        <v>1916.2785752541345</v>
      </c>
      <c r="F3" s="56">
        <v>2015.9639289124132</v>
      </c>
      <c r="G3" s="56">
        <v>2208.2131574502509</v>
      </c>
      <c r="I3" s="54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25">
      <c r="A4" s="55" t="s">
        <v>12</v>
      </c>
      <c r="B4" s="56">
        <v>1239.6847650019492</v>
      </c>
      <c r="C4" s="56">
        <v>1273.5811679364851</v>
      </c>
      <c r="D4" s="56">
        <v>1344.8287283182456</v>
      </c>
      <c r="E4" s="56">
        <v>1388.555720093505</v>
      </c>
      <c r="F4" s="56">
        <v>1409.9773389182451</v>
      </c>
      <c r="G4" s="56">
        <v>1495.8025667488926</v>
      </c>
      <c r="I4" s="55" t="s">
        <v>53</v>
      </c>
      <c r="J4" s="65">
        <v>38.139304265428535</v>
      </c>
      <c r="K4" s="65">
        <v>51.637975887803961</v>
      </c>
      <c r="L4" s="65">
        <v>82.992618486539286</v>
      </c>
      <c r="M4" s="65">
        <v>88.847559998529761</v>
      </c>
      <c r="N4" s="65">
        <v>94.447367728637573</v>
      </c>
      <c r="O4" s="65">
        <v>104.84279448741343</v>
      </c>
    </row>
    <row r="5" spans="1:15" x14ac:dyDescent="0.25">
      <c r="A5" s="55" t="s">
        <v>46</v>
      </c>
      <c r="B5" s="56">
        <v>181.26275960403501</v>
      </c>
      <c r="C5" s="56">
        <v>178.84035738168453</v>
      </c>
      <c r="D5" s="56">
        <v>154.51889665269684</v>
      </c>
      <c r="E5" s="56">
        <v>139.84491686932077</v>
      </c>
      <c r="F5" s="56">
        <v>129.64957225169294</v>
      </c>
      <c r="G5" s="56">
        <v>116.54224952023492</v>
      </c>
      <c r="I5" s="55" t="s">
        <v>46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</row>
    <row r="6" spans="1:15" x14ac:dyDescent="0.25">
      <c r="A6" s="55" t="s">
        <v>62</v>
      </c>
      <c r="B6" s="56">
        <v>1704.9769663822342</v>
      </c>
      <c r="C6" s="56">
        <v>1819.5394382554869</v>
      </c>
      <c r="D6" s="56">
        <v>1907.5205496434669</v>
      </c>
      <c r="E6" s="56">
        <v>1902.9303998747653</v>
      </c>
      <c r="F6" s="56">
        <v>1822.0588296431752</v>
      </c>
      <c r="G6" s="56">
        <v>1522.0219336146306</v>
      </c>
      <c r="I6" s="55" t="s">
        <v>62</v>
      </c>
      <c r="J6" s="65">
        <v>179.28902555854191</v>
      </c>
      <c r="K6" s="65">
        <v>169.85943811628957</v>
      </c>
      <c r="L6" s="65">
        <v>145.60072715920418</v>
      </c>
      <c r="M6" s="65">
        <v>130.19179847075054</v>
      </c>
      <c r="N6" s="65">
        <v>112.92221323082744</v>
      </c>
      <c r="O6" s="65">
        <v>74.671918177853058</v>
      </c>
    </row>
    <row r="7" spans="1:15" x14ac:dyDescent="0.25">
      <c r="A7" s="55" t="s">
        <v>63</v>
      </c>
      <c r="B7" s="56">
        <v>4837.1813092135535</v>
      </c>
      <c r="C7" s="56">
        <v>5078.3591148272862</v>
      </c>
      <c r="D7" s="56">
        <v>5362.8142814570328</v>
      </c>
      <c r="E7" s="56">
        <v>5485.2567802437998</v>
      </c>
      <c r="F7" s="56">
        <v>5513.4941420897385</v>
      </c>
      <c r="G7" s="56">
        <v>5480.350170254118</v>
      </c>
      <c r="I7" s="55" t="s">
        <v>63</v>
      </c>
      <c r="J7" s="65">
        <v>217.42832982397044</v>
      </c>
      <c r="K7" s="65">
        <v>221.49741400409351</v>
      </c>
      <c r="L7" s="65">
        <v>228.59334564574345</v>
      </c>
      <c r="M7" s="65">
        <v>219.0393584692803</v>
      </c>
      <c r="N7" s="65">
        <v>207.369580959465</v>
      </c>
      <c r="O7" s="65">
        <v>179.51471266526647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N55"/>
  <sheetViews>
    <sheetView topLeftCell="U1" workbookViewId="0">
      <selection activeCell="AN21" sqref="AN21"/>
    </sheetView>
  </sheetViews>
  <sheetFormatPr baseColWidth="10" defaultColWidth="11.42578125" defaultRowHeight="15" x14ac:dyDescent="0.25"/>
  <cols>
    <col min="1" max="1" width="22.7109375" customWidth="1"/>
    <col min="9" max="9" width="11" customWidth="1"/>
  </cols>
  <sheetData>
    <row r="1" spans="1:39" ht="18.75" x14ac:dyDescent="0.3">
      <c r="A1" s="72" t="s">
        <v>77</v>
      </c>
    </row>
    <row r="2" spans="1:39" ht="18.75" x14ac:dyDescent="0.3">
      <c r="A2" s="72" t="s">
        <v>81</v>
      </c>
      <c r="I2" s="61" t="s">
        <v>82</v>
      </c>
      <c r="J2" s="61"/>
      <c r="Q2" s="61" t="s">
        <v>83</v>
      </c>
      <c r="R2" s="61"/>
      <c r="Y2" s="61" t="s">
        <v>84</v>
      </c>
      <c r="Z2" s="61"/>
      <c r="AG2" s="61" t="s">
        <v>85</v>
      </c>
      <c r="AH2" s="61"/>
    </row>
    <row r="3" spans="1:39" x14ac:dyDescent="0.25">
      <c r="A3" s="73" t="s">
        <v>64</v>
      </c>
      <c r="B3" s="61">
        <v>2014</v>
      </c>
      <c r="C3" s="61">
        <v>2020</v>
      </c>
      <c r="D3" s="61">
        <v>2025</v>
      </c>
      <c r="E3" s="61">
        <v>2030</v>
      </c>
      <c r="F3" s="61">
        <v>2040</v>
      </c>
      <c r="G3" s="61">
        <v>2050</v>
      </c>
      <c r="H3" s="70"/>
      <c r="I3" s="73" t="s">
        <v>64</v>
      </c>
      <c r="J3" s="61">
        <v>2014</v>
      </c>
      <c r="K3" s="61">
        <v>2020</v>
      </c>
      <c r="L3" s="61">
        <v>2025</v>
      </c>
      <c r="M3" s="61">
        <v>2030</v>
      </c>
      <c r="N3" s="61">
        <v>2040</v>
      </c>
      <c r="O3" s="61">
        <v>2050</v>
      </c>
      <c r="Q3" s="73" t="s">
        <v>64</v>
      </c>
      <c r="R3" s="61">
        <v>2014</v>
      </c>
      <c r="S3" s="61">
        <v>2020</v>
      </c>
      <c r="T3" s="61">
        <v>2025</v>
      </c>
      <c r="U3" s="61">
        <v>2030</v>
      </c>
      <c r="V3" s="61">
        <v>2040</v>
      </c>
      <c r="W3" s="61">
        <v>2050</v>
      </c>
      <c r="Y3" s="73" t="s">
        <v>64</v>
      </c>
      <c r="Z3" s="61">
        <v>2014</v>
      </c>
      <c r="AA3" s="61">
        <v>2020</v>
      </c>
      <c r="AB3" s="61">
        <v>2025</v>
      </c>
      <c r="AC3" s="61">
        <v>2030</v>
      </c>
      <c r="AD3" s="61">
        <v>2040</v>
      </c>
      <c r="AE3" s="61">
        <v>2050</v>
      </c>
      <c r="AG3" s="73" t="s">
        <v>64</v>
      </c>
      <c r="AH3" s="61">
        <v>2014</v>
      </c>
      <c r="AI3" s="61">
        <v>2020</v>
      </c>
      <c r="AJ3" s="61">
        <v>2025</v>
      </c>
      <c r="AK3" s="61">
        <v>2030</v>
      </c>
      <c r="AL3" s="61">
        <v>2040</v>
      </c>
      <c r="AM3" s="61">
        <v>2050</v>
      </c>
    </row>
    <row r="4" spans="1:39" x14ac:dyDescent="0.25">
      <c r="A4" s="74" t="s">
        <v>50</v>
      </c>
      <c r="B4" s="65">
        <v>159.4835896387691</v>
      </c>
      <c r="C4" s="65">
        <v>156.77090670295695</v>
      </c>
      <c r="D4" s="65">
        <v>165.89317032631428</v>
      </c>
      <c r="E4" s="65">
        <v>168.10134467458678</v>
      </c>
      <c r="F4" s="65">
        <v>165.21163507777163</v>
      </c>
      <c r="G4" s="65">
        <v>179.9794444129509</v>
      </c>
      <c r="H4" s="70"/>
      <c r="I4" s="74" t="s">
        <v>50</v>
      </c>
      <c r="J4" s="80">
        <v>123.35148719296878</v>
      </c>
      <c r="K4" s="80">
        <v>120.62627782854373</v>
      </c>
      <c r="L4" s="80">
        <v>129.74190384811783</v>
      </c>
      <c r="M4" s="80">
        <v>131.9460293311146</v>
      </c>
      <c r="N4" s="80">
        <v>129.05185402451053</v>
      </c>
      <c r="O4" s="80">
        <v>143.80902935273241</v>
      </c>
      <c r="Q4" s="74" t="s">
        <v>50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Y4" s="74" t="s">
        <v>50</v>
      </c>
      <c r="Z4" s="68">
        <v>36.132102445800335</v>
      </c>
      <c r="AA4" s="68">
        <v>36.144628874413208</v>
      </c>
      <c r="AB4" s="68">
        <v>36.151266478196455</v>
      </c>
      <c r="AC4" s="68">
        <v>36.155315343472189</v>
      </c>
      <c r="AD4" s="68">
        <v>36.159781053261106</v>
      </c>
      <c r="AE4" s="68">
        <v>36.170415060218481</v>
      </c>
      <c r="AG4" s="74" t="s">
        <v>50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</row>
    <row r="5" spans="1:39" x14ac:dyDescent="0.25">
      <c r="A5" s="74" t="s">
        <v>53</v>
      </c>
      <c r="B5" s="65">
        <v>1551.7732285865659</v>
      </c>
      <c r="C5" s="65">
        <v>1781.1172185078683</v>
      </c>
      <c r="D5" s="65">
        <v>2256.1957476577304</v>
      </c>
      <c r="E5" s="65">
        <v>2520.4136461956173</v>
      </c>
      <c r="F5" s="65">
        <v>2802.7620070934922</v>
      </c>
      <c r="G5" s="65">
        <v>3456.2999892578664</v>
      </c>
      <c r="H5" s="70"/>
      <c r="I5" s="74" t="s">
        <v>53</v>
      </c>
      <c r="J5" s="80">
        <v>385.45498639315804</v>
      </c>
      <c r="K5" s="80">
        <v>387.39791508643202</v>
      </c>
      <c r="L5" s="80">
        <v>397.26597655310439</v>
      </c>
      <c r="M5" s="80">
        <v>420.00030118933608</v>
      </c>
      <c r="N5" s="80">
        <v>462.13052970283331</v>
      </c>
      <c r="O5" s="80">
        <v>559.59112663145822</v>
      </c>
      <c r="Q5" s="74" t="s">
        <v>53</v>
      </c>
      <c r="R5" s="68">
        <v>596.55470783868668</v>
      </c>
      <c r="S5" s="68">
        <v>675.07357791228833</v>
      </c>
      <c r="T5" s="68">
        <v>839.57439581610288</v>
      </c>
      <c r="U5" s="68">
        <v>920.67278981191839</v>
      </c>
      <c r="V5" s="68">
        <v>982.0280806132414</v>
      </c>
      <c r="W5" s="68">
        <v>1116.5399459675916</v>
      </c>
      <c r="Y5" s="74" t="s">
        <v>53</v>
      </c>
      <c r="Z5" s="68">
        <v>531.62423008929227</v>
      </c>
      <c r="AA5" s="68">
        <v>678.33829942782825</v>
      </c>
      <c r="AB5" s="68">
        <v>972.00485874600304</v>
      </c>
      <c r="AC5" s="68">
        <v>1128.7599793741551</v>
      </c>
      <c r="AD5" s="68">
        <v>1304.0456472440237</v>
      </c>
      <c r="AE5" s="68">
        <v>1718.4086712849364</v>
      </c>
      <c r="AG5" s="74" t="s">
        <v>53</v>
      </c>
      <c r="AH5" s="68">
        <v>38.139304265428535</v>
      </c>
      <c r="AI5" s="68">
        <v>40.307426081319804</v>
      </c>
      <c r="AJ5" s="68">
        <v>47.350516542520232</v>
      </c>
      <c r="AK5" s="68">
        <v>50.980575820207648</v>
      </c>
      <c r="AL5" s="68">
        <v>54.557749533393945</v>
      </c>
      <c r="AM5" s="68">
        <v>61.760245373879883</v>
      </c>
    </row>
    <row r="6" spans="1:39" x14ac:dyDescent="0.25">
      <c r="A6" s="74" t="s">
        <v>12</v>
      </c>
      <c r="B6" s="65">
        <v>1239.6847650019492</v>
      </c>
      <c r="C6" s="65">
        <v>1302.7412460939199</v>
      </c>
      <c r="D6" s="65">
        <v>1456.0968607043219</v>
      </c>
      <c r="E6" s="65">
        <v>1559.1267383251004</v>
      </c>
      <c r="F6" s="65">
        <v>1660.2392630362103</v>
      </c>
      <c r="G6" s="65">
        <v>1917.573917246491</v>
      </c>
      <c r="H6" s="70"/>
      <c r="I6" s="74" t="s">
        <v>12</v>
      </c>
      <c r="J6" s="80">
        <v>1235.6654370019494</v>
      </c>
      <c r="K6" s="80">
        <v>1296.6245642393123</v>
      </c>
      <c r="L6" s="80">
        <v>1441.974353055311</v>
      </c>
      <c r="M6" s="80">
        <v>1540.4224512342651</v>
      </c>
      <c r="N6" s="80">
        <v>1635.8740173338842</v>
      </c>
      <c r="O6" s="80">
        <v>1876.3700805076637</v>
      </c>
      <c r="Q6" s="74" t="s">
        <v>12</v>
      </c>
      <c r="R6" s="68">
        <v>0</v>
      </c>
      <c r="S6" s="68">
        <v>1.3154608773475005</v>
      </c>
      <c r="T6" s="68">
        <v>6.7036211185654206</v>
      </c>
      <c r="U6" s="68">
        <v>9.7710280418393811</v>
      </c>
      <c r="V6" s="68">
        <v>13.586191150444565</v>
      </c>
      <c r="W6" s="68">
        <v>25.025268913351944</v>
      </c>
      <c r="Y6" s="74" t="s">
        <v>12</v>
      </c>
      <c r="Z6" s="68">
        <v>4.0193280000000007</v>
      </c>
      <c r="AA6" s="68">
        <v>4.8012209772601535</v>
      </c>
      <c r="AB6" s="68">
        <v>7.4188865304457199</v>
      </c>
      <c r="AC6" s="68">
        <v>8.933259048996117</v>
      </c>
      <c r="AD6" s="68">
        <v>10.779054551881277</v>
      </c>
      <c r="AE6" s="68">
        <v>16.178567825475181</v>
      </c>
      <c r="AG6" s="74" t="s">
        <v>12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</row>
    <row r="7" spans="1:39" x14ac:dyDescent="0.25">
      <c r="A7" s="74" t="s">
        <v>46</v>
      </c>
      <c r="B7" s="65">
        <v>181.29774040344574</v>
      </c>
      <c r="C7" s="65">
        <v>201.50834786193687</v>
      </c>
      <c r="D7" s="65">
        <v>233.94262410529063</v>
      </c>
      <c r="E7" s="65">
        <v>246.10575132382539</v>
      </c>
      <c r="F7" s="65">
        <v>259.5622757509646</v>
      </c>
      <c r="G7" s="65">
        <v>284.51515620752696</v>
      </c>
      <c r="H7" s="70"/>
      <c r="I7" s="74" t="s">
        <v>46</v>
      </c>
      <c r="J7" s="80">
        <v>67.826159999999987</v>
      </c>
      <c r="K7" s="80">
        <v>68.095142074627162</v>
      </c>
      <c r="L7" s="80">
        <v>66.981464787524956</v>
      </c>
      <c r="M7" s="80">
        <v>65.696987649244576</v>
      </c>
      <c r="N7" s="80">
        <v>64.077169128285348</v>
      </c>
      <c r="O7" s="80">
        <v>60.277623624157478</v>
      </c>
      <c r="Q7" s="74" t="s">
        <v>46</v>
      </c>
      <c r="R7" s="68">
        <v>13.104683999999999</v>
      </c>
      <c r="S7" s="68">
        <v>16.193888531401843</v>
      </c>
      <c r="T7" s="68">
        <v>21.369928298008439</v>
      </c>
      <c r="U7" s="68">
        <v>23.901975620577495</v>
      </c>
      <c r="V7" s="68">
        <v>26.385031045017321</v>
      </c>
      <c r="W7" s="68">
        <v>31.26125647993058</v>
      </c>
      <c r="Y7" s="74" t="s">
        <v>46</v>
      </c>
      <c r="Z7" s="68">
        <v>100.36689640344576</v>
      </c>
      <c r="AA7" s="68">
        <v>117.21931725590788</v>
      </c>
      <c r="AB7" s="68">
        <v>145.59123101975723</v>
      </c>
      <c r="AC7" s="68">
        <v>156.50678805400332</v>
      </c>
      <c r="AD7" s="68">
        <v>169.10007557766193</v>
      </c>
      <c r="AE7" s="68">
        <v>192.97627610343889</v>
      </c>
      <c r="AG7" s="74" t="s">
        <v>46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</row>
    <row r="8" spans="1:39" x14ac:dyDescent="0.25">
      <c r="A8" s="74" t="s">
        <v>62</v>
      </c>
      <c r="B8" s="65">
        <v>1704.9895267772054</v>
      </c>
      <c r="C8" s="65">
        <v>2114.0051456267129</v>
      </c>
      <c r="D8" s="65">
        <v>3007.4706066934632</v>
      </c>
      <c r="E8" s="65">
        <v>3349.2893994836445</v>
      </c>
      <c r="F8" s="65">
        <v>3581.8126423958238</v>
      </c>
      <c r="G8" s="65">
        <v>3782.845643387971</v>
      </c>
      <c r="H8" s="71"/>
      <c r="I8" s="74" t="s">
        <v>62</v>
      </c>
      <c r="J8" s="80">
        <v>1290.9725966159783</v>
      </c>
      <c r="K8" s="80">
        <v>1639.6414378028394</v>
      </c>
      <c r="L8" s="80">
        <v>2393.7412623956493</v>
      </c>
      <c r="M8" s="80">
        <v>2668.1357036434924</v>
      </c>
      <c r="N8" s="80">
        <v>2829.691710791365</v>
      </c>
      <c r="O8" s="80">
        <v>2879.8200120001902</v>
      </c>
      <c r="Q8" s="74" t="s">
        <v>62</v>
      </c>
      <c r="R8" s="68">
        <v>34.97291015725267</v>
      </c>
      <c r="S8" s="68">
        <v>42.385228222470317</v>
      </c>
      <c r="T8" s="68">
        <v>51.675545231092109</v>
      </c>
      <c r="U8" s="68">
        <v>56.294430315579064</v>
      </c>
      <c r="V8" s="68">
        <v>60.676197303706502</v>
      </c>
      <c r="W8" s="68">
        <v>68.360166038638383</v>
      </c>
      <c r="Y8" s="74" t="s">
        <v>62</v>
      </c>
      <c r="Z8" s="68">
        <v>199.75499444543235</v>
      </c>
      <c r="AA8" s="68">
        <v>257.9981150107231</v>
      </c>
      <c r="AB8" s="68">
        <v>392.37188089552723</v>
      </c>
      <c r="AC8" s="68">
        <v>458.18514989993105</v>
      </c>
      <c r="AD8" s="68">
        <v>527.53952958537252</v>
      </c>
      <c r="AE8" s="68">
        <v>676.51034264845043</v>
      </c>
      <c r="AG8" s="74" t="s">
        <v>62</v>
      </c>
      <c r="AH8" s="68">
        <v>179.28902555854191</v>
      </c>
      <c r="AI8" s="68">
        <v>173.98036459068021</v>
      </c>
      <c r="AJ8" s="68">
        <v>169.68191817119492</v>
      </c>
      <c r="AK8" s="68">
        <v>166.67411562464224</v>
      </c>
      <c r="AL8" s="68">
        <v>163.90520471537957</v>
      </c>
      <c r="AM8" s="68">
        <v>158.15512270069277</v>
      </c>
    </row>
    <row r="9" spans="1:39" x14ac:dyDescent="0.25">
      <c r="A9" s="75" t="s">
        <v>63</v>
      </c>
      <c r="B9" s="66">
        <f>SUM(B4:B8)</f>
        <v>4837.2288504079352</v>
      </c>
      <c r="C9" s="66">
        <f t="shared" ref="C9:G9" si="0">SUM(C4:C8)</f>
        <v>5556.1428647933953</v>
      </c>
      <c r="D9" s="66">
        <f t="shared" si="0"/>
        <v>7119.5990094871204</v>
      </c>
      <c r="E9" s="66">
        <f t="shared" si="0"/>
        <v>7843.0368800027754</v>
      </c>
      <c r="F9" s="66">
        <f t="shared" si="0"/>
        <v>8469.5878233542626</v>
      </c>
      <c r="G9" s="66">
        <f t="shared" si="0"/>
        <v>9621.2141505128056</v>
      </c>
      <c r="H9" s="71"/>
      <c r="I9" s="75" t="s">
        <v>63</v>
      </c>
      <c r="J9" s="66">
        <f>SUM(J4:J8)</f>
        <v>3103.2706672040549</v>
      </c>
      <c r="K9" s="66">
        <f t="shared" ref="K9:O9" si="1">SUM(K4:K8)</f>
        <v>3512.3853370317547</v>
      </c>
      <c r="L9" s="66">
        <f t="shared" si="1"/>
        <v>4429.7049606397077</v>
      </c>
      <c r="M9" s="66">
        <f t="shared" si="1"/>
        <v>4826.201473047453</v>
      </c>
      <c r="N9" s="66">
        <f t="shared" si="1"/>
        <v>5120.8252809808782</v>
      </c>
      <c r="O9" s="66">
        <f t="shared" si="1"/>
        <v>5519.8678721162014</v>
      </c>
      <c r="Q9" s="75" t="s">
        <v>63</v>
      </c>
      <c r="R9" s="66">
        <f>SUM(R4:R8)</f>
        <v>644.63230199593932</v>
      </c>
      <c r="S9" s="66">
        <f t="shared" ref="S9:W9" si="2">SUM(S4:S8)</f>
        <v>734.96815554350803</v>
      </c>
      <c r="T9" s="66">
        <f t="shared" si="2"/>
        <v>919.32349046376874</v>
      </c>
      <c r="U9" s="66">
        <f t="shared" si="2"/>
        <v>1010.6402237899142</v>
      </c>
      <c r="V9" s="66">
        <f t="shared" si="2"/>
        <v>1082.6755001124097</v>
      </c>
      <c r="W9" s="66">
        <f t="shared" si="2"/>
        <v>1241.1866373995126</v>
      </c>
      <c r="Y9" s="75" t="s">
        <v>63</v>
      </c>
      <c r="Z9" s="66">
        <f t="shared" ref="Z9" si="3">SUM(Z4:Z8)</f>
        <v>871.89755138397061</v>
      </c>
      <c r="AA9" s="66">
        <f t="shared" ref="AA9" si="4">SUM(AA4:AA8)</f>
        <v>1094.5015815461327</v>
      </c>
      <c r="AB9" s="66">
        <f t="shared" ref="AB9" si="5">SUM(AB4:AB8)</f>
        <v>1553.5381236699297</v>
      </c>
      <c r="AC9" s="66">
        <f t="shared" ref="AC9" si="6">SUM(AC4:AC8)</f>
        <v>1788.5404917205581</v>
      </c>
      <c r="AD9" s="66">
        <f t="shared" ref="AD9" si="7">SUM(AD4:AD8)</f>
        <v>2047.6240880122007</v>
      </c>
      <c r="AE9" s="66">
        <f t="shared" ref="AE9" si="8">SUM(AE4:AE8)</f>
        <v>2640.2442729225195</v>
      </c>
      <c r="AG9" s="75" t="s">
        <v>63</v>
      </c>
      <c r="AH9" s="66">
        <f t="shared" ref="AH9" si="9">SUM(AH4:AH8)</f>
        <v>217.42832982397044</v>
      </c>
      <c r="AI9" s="66">
        <f t="shared" ref="AI9" si="10">SUM(AI4:AI8)</f>
        <v>214.28779067200003</v>
      </c>
      <c r="AJ9" s="66">
        <f t="shared" ref="AJ9" si="11">SUM(AJ4:AJ8)</f>
        <v>217.03243471371516</v>
      </c>
      <c r="AK9" s="66">
        <f t="shared" ref="AK9" si="12">SUM(AK4:AK8)</f>
        <v>217.6546914448499</v>
      </c>
      <c r="AL9" s="66">
        <f t="shared" ref="AL9" si="13">SUM(AL4:AL8)</f>
        <v>218.46295424877351</v>
      </c>
      <c r="AM9" s="66">
        <f t="shared" ref="AM9" si="14">SUM(AM4:AM8)</f>
        <v>219.91536807457265</v>
      </c>
    </row>
    <row r="10" spans="1:39" s="87" customFormat="1" x14ac:dyDescent="0.25">
      <c r="A10" s="82" t="s">
        <v>86</v>
      </c>
      <c r="B10" s="83">
        <f>B9-SUM(J9,R9,Z9,AH9)</f>
        <v>0</v>
      </c>
      <c r="C10" s="83">
        <f t="shared" ref="C10:G10" si="15">C9-SUM(K9,S9,AA9,AI9)</f>
        <v>0</v>
      </c>
      <c r="D10" s="83">
        <f t="shared" si="15"/>
        <v>0</v>
      </c>
      <c r="E10" s="83">
        <f t="shared" si="15"/>
        <v>0</v>
      </c>
      <c r="F10" s="83">
        <f t="shared" si="15"/>
        <v>0</v>
      </c>
      <c r="G10" s="83">
        <f t="shared" si="15"/>
        <v>0</v>
      </c>
      <c r="H10" s="84"/>
      <c r="I10" s="85"/>
      <c r="J10" s="86"/>
      <c r="K10" s="86"/>
      <c r="L10" s="86"/>
      <c r="M10" s="86"/>
      <c r="N10" s="86"/>
      <c r="O10" s="86"/>
      <c r="Q10" s="85"/>
      <c r="R10" s="86"/>
      <c r="S10" s="86"/>
      <c r="T10" s="86"/>
      <c r="U10" s="86"/>
      <c r="V10" s="86"/>
      <c r="W10" s="86"/>
      <c r="Y10" s="85"/>
      <c r="Z10" s="86"/>
      <c r="AA10" s="86"/>
      <c r="AB10" s="86"/>
      <c r="AC10" s="86"/>
      <c r="AD10" s="86"/>
      <c r="AE10" s="86"/>
      <c r="AG10" s="85"/>
      <c r="AH10" s="86"/>
      <c r="AI10" s="86"/>
      <c r="AJ10" s="86"/>
      <c r="AK10" s="86"/>
      <c r="AL10" s="86"/>
      <c r="AM10" s="86"/>
    </row>
    <row r="11" spans="1:39" s="87" customFormat="1" x14ac:dyDescent="0.25">
      <c r="A11" s="82"/>
      <c r="B11" s="83"/>
      <c r="C11" s="83"/>
      <c r="D11" s="83"/>
      <c r="E11" s="83"/>
      <c r="F11" s="83"/>
      <c r="G11" s="83"/>
      <c r="H11" s="84"/>
      <c r="I11" s="85"/>
      <c r="J11" s="86"/>
      <c r="K11" s="86"/>
      <c r="L11" s="86"/>
      <c r="M11" s="86"/>
      <c r="N11" s="86"/>
      <c r="O11" s="86"/>
      <c r="Q11" s="85"/>
      <c r="R11" s="86"/>
      <c r="S11" s="86"/>
      <c r="T11" s="86"/>
      <c r="U11" s="86"/>
      <c r="V11" s="86"/>
      <c r="W11" s="86"/>
      <c r="Y11" s="85"/>
      <c r="Z11" s="86"/>
      <c r="AA11" s="86"/>
      <c r="AB11" s="86"/>
      <c r="AC11" s="86"/>
      <c r="AD11" s="86"/>
      <c r="AE11" s="86"/>
      <c r="AG11" s="85"/>
      <c r="AH11" s="86"/>
      <c r="AI11" s="86"/>
      <c r="AJ11" s="86"/>
      <c r="AK11" s="86"/>
      <c r="AL11" s="86"/>
      <c r="AM11" s="86"/>
    </row>
    <row r="12" spans="1:39" ht="18.75" x14ac:dyDescent="0.3">
      <c r="A12" s="72" t="s">
        <v>88</v>
      </c>
    </row>
    <row r="13" spans="1:39" x14ac:dyDescent="0.25">
      <c r="B13" s="78">
        <v>2013</v>
      </c>
      <c r="C13" s="66">
        <v>2014</v>
      </c>
      <c r="D13" s="66">
        <v>2015</v>
      </c>
      <c r="E13" s="66">
        <v>2016</v>
      </c>
      <c r="F13" s="66">
        <v>2017</v>
      </c>
      <c r="G13" s="66">
        <v>2018</v>
      </c>
      <c r="H13" s="66">
        <v>2019</v>
      </c>
      <c r="I13" s="66">
        <v>2020</v>
      </c>
      <c r="J13" s="66">
        <v>2021</v>
      </c>
      <c r="K13" s="66">
        <v>2022</v>
      </c>
      <c r="L13" s="66">
        <v>2023</v>
      </c>
      <c r="M13" s="66">
        <v>2024</v>
      </c>
      <c r="N13" s="66">
        <v>2025</v>
      </c>
      <c r="O13" s="66">
        <v>2026</v>
      </c>
      <c r="P13" s="66">
        <v>2027</v>
      </c>
      <c r="Q13" s="66">
        <v>2028</v>
      </c>
      <c r="R13" s="66">
        <v>2029</v>
      </c>
      <c r="S13" s="78">
        <v>2030</v>
      </c>
      <c r="T13" s="66">
        <v>2031</v>
      </c>
      <c r="U13" s="66">
        <v>2032</v>
      </c>
      <c r="V13" s="66">
        <v>2033</v>
      </c>
      <c r="W13" s="66">
        <v>2034</v>
      </c>
      <c r="X13" s="66">
        <v>2035</v>
      </c>
      <c r="Y13" s="66">
        <v>2036</v>
      </c>
      <c r="Z13" s="66">
        <v>2037</v>
      </c>
      <c r="AA13" s="66">
        <v>2038</v>
      </c>
      <c r="AB13" s="66">
        <v>2039</v>
      </c>
      <c r="AC13" s="66">
        <v>2040</v>
      </c>
      <c r="AD13" s="66">
        <v>2041</v>
      </c>
      <c r="AE13" s="66">
        <v>2042</v>
      </c>
      <c r="AF13" s="66">
        <v>2043</v>
      </c>
      <c r="AG13" s="66">
        <v>2044</v>
      </c>
      <c r="AH13" s="66">
        <v>2045</v>
      </c>
      <c r="AI13" s="66">
        <v>2046</v>
      </c>
      <c r="AJ13" s="66">
        <v>2047</v>
      </c>
      <c r="AK13" s="66">
        <v>2048</v>
      </c>
      <c r="AL13" s="66">
        <v>2049</v>
      </c>
      <c r="AM13" s="78">
        <v>2050</v>
      </c>
    </row>
    <row r="14" spans="1:39" x14ac:dyDescent="0.25">
      <c r="A14" s="74" t="s">
        <v>50</v>
      </c>
      <c r="B14" s="77">
        <v>158.6805803</v>
      </c>
      <c r="C14" s="67">
        <f>B14+($S14-$B14)/($S$13-$B$13)</f>
        <v>159.2347429102698</v>
      </c>
      <c r="D14" s="67">
        <f t="shared" ref="D14:R14" si="16">C14+($S14-$B14)/($S$13-$B$13)</f>
        <v>159.7889055205396</v>
      </c>
      <c r="E14" s="67">
        <f t="shared" si="16"/>
        <v>160.3430681308094</v>
      </c>
      <c r="F14" s="67">
        <f t="shared" si="16"/>
        <v>160.8972307410792</v>
      </c>
      <c r="G14" s="67">
        <f t="shared" si="16"/>
        <v>161.451393351349</v>
      </c>
      <c r="H14" s="67">
        <f t="shared" si="16"/>
        <v>162.0055559616188</v>
      </c>
      <c r="I14" s="67">
        <f t="shared" si="16"/>
        <v>162.5597185718886</v>
      </c>
      <c r="J14" s="67">
        <f t="shared" si="16"/>
        <v>163.11388118215839</v>
      </c>
      <c r="K14" s="67">
        <f t="shared" si="16"/>
        <v>163.66804379242819</v>
      </c>
      <c r="L14" s="67">
        <f t="shared" si="16"/>
        <v>164.22220640269799</v>
      </c>
      <c r="M14" s="67">
        <f t="shared" si="16"/>
        <v>164.77636901296779</v>
      </c>
      <c r="N14" s="67">
        <f t="shared" si="16"/>
        <v>165.33053162323759</v>
      </c>
      <c r="O14" s="67">
        <f t="shared" si="16"/>
        <v>165.88469423350739</v>
      </c>
      <c r="P14" s="67">
        <f t="shared" si="16"/>
        <v>166.43885684377719</v>
      </c>
      <c r="Q14" s="67">
        <f t="shared" si="16"/>
        <v>166.99301945404699</v>
      </c>
      <c r="R14" s="67">
        <f t="shared" si="16"/>
        <v>167.54718206431679</v>
      </c>
      <c r="S14" s="76">
        <f>E4</f>
        <v>168.10134467458678</v>
      </c>
      <c r="T14" s="67">
        <f>S14+($AM14-$S14)/($AM$13-$S$13)</f>
        <v>168.69524966150499</v>
      </c>
      <c r="U14" s="67">
        <f t="shared" ref="U14:AL18" si="17">T14+($AM14-$S14)/($AM$13-$S$13)</f>
        <v>169.28915464842319</v>
      </c>
      <c r="V14" s="67">
        <f t="shared" si="17"/>
        <v>169.8830596353414</v>
      </c>
      <c r="W14" s="67">
        <f t="shared" si="17"/>
        <v>170.4769646222596</v>
      </c>
      <c r="X14" s="67">
        <f t="shared" si="17"/>
        <v>171.07086960917781</v>
      </c>
      <c r="Y14" s="67">
        <f t="shared" si="17"/>
        <v>171.66477459609601</v>
      </c>
      <c r="Z14" s="67">
        <f t="shared" si="17"/>
        <v>172.25867958301421</v>
      </c>
      <c r="AA14" s="67">
        <f t="shared" si="17"/>
        <v>172.85258456993242</v>
      </c>
      <c r="AB14" s="67">
        <f t="shared" si="17"/>
        <v>173.44648955685062</v>
      </c>
      <c r="AC14" s="67">
        <f t="shared" si="17"/>
        <v>174.04039454376883</v>
      </c>
      <c r="AD14" s="67">
        <f t="shared" si="17"/>
        <v>174.63429953068703</v>
      </c>
      <c r="AE14" s="67">
        <f t="shared" si="17"/>
        <v>175.22820451760523</v>
      </c>
      <c r="AF14" s="67">
        <f t="shared" si="17"/>
        <v>175.82210950452344</v>
      </c>
      <c r="AG14" s="67">
        <f t="shared" si="17"/>
        <v>176.41601449144164</v>
      </c>
      <c r="AH14" s="67">
        <f t="shared" si="17"/>
        <v>177.00991947835985</v>
      </c>
      <c r="AI14" s="67">
        <f t="shared" si="17"/>
        <v>177.60382446527805</v>
      </c>
      <c r="AJ14" s="67">
        <f t="shared" si="17"/>
        <v>178.19772945219626</v>
      </c>
      <c r="AK14" s="67">
        <f t="shared" si="17"/>
        <v>178.79163443911446</v>
      </c>
      <c r="AL14" s="67">
        <f t="shared" si="17"/>
        <v>179.38553942603266</v>
      </c>
      <c r="AM14" s="76">
        <f>G4</f>
        <v>179.9794444129509</v>
      </c>
    </row>
    <row r="15" spans="1:39" x14ac:dyDescent="0.25">
      <c r="A15" s="74" t="s">
        <v>53</v>
      </c>
      <c r="B15" s="77">
        <v>1535.2176030000001</v>
      </c>
      <c r="C15" s="67">
        <f t="shared" ref="C15:R15" si="18">B15+($S15-$B15)/($S$13-$B$13)</f>
        <v>1593.1703114232716</v>
      </c>
      <c r="D15" s="67">
        <f t="shared" si="18"/>
        <v>1651.1230198465432</v>
      </c>
      <c r="E15" s="67">
        <f t="shared" si="18"/>
        <v>1709.0757282698148</v>
      </c>
      <c r="F15" s="67">
        <f t="shared" si="18"/>
        <v>1767.0284366930864</v>
      </c>
      <c r="G15" s="67">
        <f t="shared" si="18"/>
        <v>1824.981145116358</v>
      </c>
      <c r="H15" s="67">
        <f t="shared" si="18"/>
        <v>1882.9338535396296</v>
      </c>
      <c r="I15" s="67">
        <f t="shared" si="18"/>
        <v>1940.8865619629012</v>
      </c>
      <c r="J15" s="67">
        <f t="shared" si="18"/>
        <v>1998.8392703861728</v>
      </c>
      <c r="K15" s="67">
        <f t="shared" si="18"/>
        <v>2056.7919788094446</v>
      </c>
      <c r="L15" s="67">
        <f t="shared" si="18"/>
        <v>2114.7446872327164</v>
      </c>
      <c r="M15" s="67">
        <f t="shared" si="18"/>
        <v>2172.6973956559882</v>
      </c>
      <c r="N15" s="67">
        <f t="shared" si="18"/>
        <v>2230.65010407926</v>
      </c>
      <c r="O15" s="67">
        <f t="shared" si="18"/>
        <v>2288.6028125025318</v>
      </c>
      <c r="P15" s="67">
        <f t="shared" si="18"/>
        <v>2346.5555209258036</v>
      </c>
      <c r="Q15" s="67">
        <f t="shared" si="18"/>
        <v>2404.5082293490755</v>
      </c>
      <c r="R15" s="67">
        <f t="shared" si="18"/>
        <v>2462.4609377723473</v>
      </c>
      <c r="S15" s="76">
        <f t="shared" ref="S15:S18" si="19">E5</f>
        <v>2520.4136461956173</v>
      </c>
      <c r="T15" s="67">
        <f t="shared" ref="T15:AI18" si="20">S15+($AM15-$S15)/($AM$13-$S$13)</f>
        <v>2567.2079633487297</v>
      </c>
      <c r="U15" s="67">
        <f t="shared" si="20"/>
        <v>2614.0022805018421</v>
      </c>
      <c r="V15" s="67">
        <f t="shared" si="20"/>
        <v>2660.7965976549544</v>
      </c>
      <c r="W15" s="67">
        <f t="shared" si="20"/>
        <v>2707.5909148080668</v>
      </c>
      <c r="X15" s="67">
        <f t="shared" si="20"/>
        <v>2754.3852319611792</v>
      </c>
      <c r="Y15" s="67">
        <f t="shared" si="20"/>
        <v>2801.1795491142916</v>
      </c>
      <c r="Z15" s="67">
        <f t="shared" si="20"/>
        <v>2847.973866267404</v>
      </c>
      <c r="AA15" s="67">
        <f t="shared" si="20"/>
        <v>2894.7681834205164</v>
      </c>
      <c r="AB15" s="67">
        <f t="shared" si="20"/>
        <v>2941.5625005736288</v>
      </c>
      <c r="AC15" s="67">
        <f t="shared" si="20"/>
        <v>2988.3568177267412</v>
      </c>
      <c r="AD15" s="67">
        <f t="shared" si="20"/>
        <v>3035.1511348798535</v>
      </c>
      <c r="AE15" s="67">
        <f t="shared" si="20"/>
        <v>3081.9454520329659</v>
      </c>
      <c r="AF15" s="67">
        <f t="shared" si="20"/>
        <v>3128.7397691860783</v>
      </c>
      <c r="AG15" s="67">
        <f t="shared" si="20"/>
        <v>3175.5340863391907</v>
      </c>
      <c r="AH15" s="67">
        <f t="shared" si="20"/>
        <v>3222.3284034923031</v>
      </c>
      <c r="AI15" s="67">
        <f t="shared" si="20"/>
        <v>3269.1227206454155</v>
      </c>
      <c r="AJ15" s="67">
        <f t="shared" si="17"/>
        <v>3315.9170377985279</v>
      </c>
      <c r="AK15" s="67">
        <f t="shared" si="17"/>
        <v>3362.7113549516403</v>
      </c>
      <c r="AL15" s="67">
        <f t="shared" si="17"/>
        <v>3409.5056721047526</v>
      </c>
      <c r="AM15" s="76">
        <f t="shared" ref="AM15:AM18" si="21">G5</f>
        <v>3456.2999892578664</v>
      </c>
    </row>
    <row r="16" spans="1:39" x14ac:dyDescent="0.25">
      <c r="A16" s="74" t="s">
        <v>12</v>
      </c>
      <c r="B16" s="77">
        <v>806.7662934</v>
      </c>
      <c r="C16" s="67">
        <f t="shared" ref="C16:R16" si="22">B16+($S16-$B16)/($S$13-$B$13)</f>
        <v>851.02279016030002</v>
      </c>
      <c r="D16" s="67">
        <f t="shared" si="22"/>
        <v>895.27928692060004</v>
      </c>
      <c r="E16" s="67">
        <f t="shared" si="22"/>
        <v>939.53578368090007</v>
      </c>
      <c r="F16" s="67">
        <f t="shared" si="22"/>
        <v>983.79228044120009</v>
      </c>
      <c r="G16" s="67">
        <f t="shared" si="22"/>
        <v>1028.0487772015001</v>
      </c>
      <c r="H16" s="67">
        <f t="shared" si="22"/>
        <v>1072.3052739618001</v>
      </c>
      <c r="I16" s="67">
        <f t="shared" si="22"/>
        <v>1116.5617707221002</v>
      </c>
      <c r="J16" s="67">
        <f t="shared" si="22"/>
        <v>1160.8182674824002</v>
      </c>
      <c r="K16" s="67">
        <f t="shared" si="22"/>
        <v>1205.0747642427002</v>
      </c>
      <c r="L16" s="67">
        <f t="shared" si="22"/>
        <v>1249.3312610030002</v>
      </c>
      <c r="M16" s="67">
        <f t="shared" si="22"/>
        <v>1293.5877577633003</v>
      </c>
      <c r="N16" s="67">
        <f t="shared" si="22"/>
        <v>1337.8442545236003</v>
      </c>
      <c r="O16" s="67">
        <f t="shared" si="22"/>
        <v>1382.1007512839003</v>
      </c>
      <c r="P16" s="67">
        <f t="shared" si="22"/>
        <v>1426.3572480442003</v>
      </c>
      <c r="Q16" s="67">
        <f t="shared" si="22"/>
        <v>1470.6137448045004</v>
      </c>
      <c r="R16" s="67">
        <f t="shared" si="22"/>
        <v>1514.8702415648004</v>
      </c>
      <c r="S16" s="76">
        <f t="shared" si="19"/>
        <v>1559.1267383251004</v>
      </c>
      <c r="T16" s="67">
        <f t="shared" si="20"/>
        <v>1577.04909727117</v>
      </c>
      <c r="U16" s="67">
        <f t="shared" si="17"/>
        <v>1594.9714562172396</v>
      </c>
      <c r="V16" s="67">
        <f t="shared" si="17"/>
        <v>1612.8938151633092</v>
      </c>
      <c r="W16" s="67">
        <f t="shared" si="17"/>
        <v>1630.8161741093788</v>
      </c>
      <c r="X16" s="67">
        <f t="shared" si="17"/>
        <v>1648.7385330554484</v>
      </c>
      <c r="Y16" s="67">
        <f t="shared" si="17"/>
        <v>1666.6608920015181</v>
      </c>
      <c r="Z16" s="67">
        <f t="shared" si="17"/>
        <v>1684.5832509475877</v>
      </c>
      <c r="AA16" s="67">
        <f t="shared" si="17"/>
        <v>1702.5056098936573</v>
      </c>
      <c r="AB16" s="67">
        <f t="shared" si="17"/>
        <v>1720.4279688397269</v>
      </c>
      <c r="AC16" s="67">
        <f t="shared" si="17"/>
        <v>1738.3503277857965</v>
      </c>
      <c r="AD16" s="67">
        <f t="shared" si="17"/>
        <v>1756.2726867318661</v>
      </c>
      <c r="AE16" s="67">
        <f t="shared" si="17"/>
        <v>1774.1950456779357</v>
      </c>
      <c r="AF16" s="67">
        <f t="shared" si="17"/>
        <v>1792.1174046240053</v>
      </c>
      <c r="AG16" s="67">
        <f t="shared" si="17"/>
        <v>1810.0397635700749</v>
      </c>
      <c r="AH16" s="67">
        <f t="shared" si="17"/>
        <v>1827.9621225161445</v>
      </c>
      <c r="AI16" s="67">
        <f t="shared" si="17"/>
        <v>1845.8844814622141</v>
      </c>
      <c r="AJ16" s="67">
        <f t="shared" si="17"/>
        <v>1863.8068404082837</v>
      </c>
      <c r="AK16" s="67">
        <f t="shared" si="17"/>
        <v>1881.7291993543533</v>
      </c>
      <c r="AL16" s="67">
        <f t="shared" si="17"/>
        <v>1899.6515583004229</v>
      </c>
      <c r="AM16" s="76">
        <f t="shared" si="21"/>
        <v>1917.573917246491</v>
      </c>
    </row>
    <row r="17" spans="1:40" x14ac:dyDescent="0.25">
      <c r="A17" s="74" t="s">
        <v>46</v>
      </c>
      <c r="B17" s="77">
        <v>191.8611679</v>
      </c>
      <c r="C17" s="67">
        <f t="shared" ref="C17:R17" si="23">B17+($S17-$B17)/($S$13-$B$13)</f>
        <v>195.05202574846032</v>
      </c>
      <c r="D17" s="67">
        <f t="shared" si="23"/>
        <v>198.24288359692065</v>
      </c>
      <c r="E17" s="67">
        <f t="shared" si="23"/>
        <v>201.43374144538097</v>
      </c>
      <c r="F17" s="67">
        <f t="shared" si="23"/>
        <v>204.6245992938413</v>
      </c>
      <c r="G17" s="67">
        <f t="shared" si="23"/>
        <v>207.81545714230163</v>
      </c>
      <c r="H17" s="67">
        <f t="shared" si="23"/>
        <v>211.00631499076195</v>
      </c>
      <c r="I17" s="67">
        <f t="shared" si="23"/>
        <v>214.19717283922228</v>
      </c>
      <c r="J17" s="67">
        <f t="shared" si="23"/>
        <v>217.3880306876826</v>
      </c>
      <c r="K17" s="67">
        <f t="shared" si="23"/>
        <v>220.57888853614293</v>
      </c>
      <c r="L17" s="67">
        <f t="shared" si="23"/>
        <v>223.76974638460325</v>
      </c>
      <c r="M17" s="67">
        <f t="shared" si="23"/>
        <v>226.96060423306358</v>
      </c>
      <c r="N17" s="67">
        <f t="shared" si="23"/>
        <v>230.1514620815239</v>
      </c>
      <c r="O17" s="67">
        <f t="shared" si="23"/>
        <v>233.34231992998423</v>
      </c>
      <c r="P17" s="67">
        <f t="shared" si="23"/>
        <v>236.53317777844455</v>
      </c>
      <c r="Q17" s="67">
        <f t="shared" si="23"/>
        <v>239.72403562690488</v>
      </c>
      <c r="R17" s="67">
        <f t="shared" si="23"/>
        <v>242.9148934753652</v>
      </c>
      <c r="S17" s="76">
        <f t="shared" si="19"/>
        <v>246.10575132382539</v>
      </c>
      <c r="T17" s="67">
        <f t="shared" si="20"/>
        <v>248.02622156801047</v>
      </c>
      <c r="U17" s="67">
        <f t="shared" si="17"/>
        <v>249.94669181219555</v>
      </c>
      <c r="V17" s="67">
        <f t="shared" si="17"/>
        <v>251.86716205638064</v>
      </c>
      <c r="W17" s="67">
        <f t="shared" si="17"/>
        <v>253.78763230056572</v>
      </c>
      <c r="X17" s="67">
        <f t="shared" si="17"/>
        <v>255.7081025447508</v>
      </c>
      <c r="Y17" s="67">
        <f t="shared" si="17"/>
        <v>257.62857278893586</v>
      </c>
      <c r="Z17" s="67">
        <f t="shared" si="17"/>
        <v>259.54904303312094</v>
      </c>
      <c r="AA17" s="67">
        <f t="shared" si="17"/>
        <v>261.46951327730602</v>
      </c>
      <c r="AB17" s="67">
        <f t="shared" si="17"/>
        <v>263.3899835214911</v>
      </c>
      <c r="AC17" s="67">
        <f t="shared" si="17"/>
        <v>265.31045376567619</v>
      </c>
      <c r="AD17" s="67">
        <f t="shared" si="17"/>
        <v>267.23092400986127</v>
      </c>
      <c r="AE17" s="67">
        <f t="shared" si="17"/>
        <v>269.15139425404635</v>
      </c>
      <c r="AF17" s="67">
        <f t="shared" si="17"/>
        <v>271.07186449823143</v>
      </c>
      <c r="AG17" s="67">
        <f t="shared" si="17"/>
        <v>272.99233474241652</v>
      </c>
      <c r="AH17" s="67">
        <f t="shared" si="17"/>
        <v>274.9128049866016</v>
      </c>
      <c r="AI17" s="67">
        <f t="shared" si="17"/>
        <v>276.83327523078668</v>
      </c>
      <c r="AJ17" s="67">
        <f t="shared" si="17"/>
        <v>278.75374547497177</v>
      </c>
      <c r="AK17" s="67">
        <f t="shared" si="17"/>
        <v>280.67421571915685</v>
      </c>
      <c r="AL17" s="67">
        <f t="shared" si="17"/>
        <v>282.59468596334193</v>
      </c>
      <c r="AM17" s="76">
        <f t="shared" si="21"/>
        <v>284.51515620752696</v>
      </c>
    </row>
    <row r="18" spans="1:40" x14ac:dyDescent="0.25">
      <c r="A18" s="74" t="s">
        <v>62</v>
      </c>
      <c r="B18" s="77">
        <v>1941.100091</v>
      </c>
      <c r="C18" s="67">
        <f t="shared" ref="C18:R18" si="24">B18+($S18-$B18)/($S$13-$B$13)</f>
        <v>2023.9347562049202</v>
      </c>
      <c r="D18" s="67">
        <f t="shared" si="24"/>
        <v>2106.7694214098406</v>
      </c>
      <c r="E18" s="67">
        <f t="shared" si="24"/>
        <v>2189.6040866147609</v>
      </c>
      <c r="F18" s="67">
        <f t="shared" si="24"/>
        <v>2272.4387518196813</v>
      </c>
      <c r="G18" s="67">
        <f t="shared" si="24"/>
        <v>2355.2734170246017</v>
      </c>
      <c r="H18" s="67">
        <f t="shared" si="24"/>
        <v>2438.1080822295221</v>
      </c>
      <c r="I18" s="67">
        <f t="shared" si="24"/>
        <v>2520.9427474344425</v>
      </c>
      <c r="J18" s="67">
        <f t="shared" si="24"/>
        <v>2603.7774126393629</v>
      </c>
      <c r="K18" s="67">
        <f t="shared" si="24"/>
        <v>2686.6120778442832</v>
      </c>
      <c r="L18" s="67">
        <f t="shared" si="24"/>
        <v>2769.4467430492036</v>
      </c>
      <c r="M18" s="67">
        <f t="shared" si="24"/>
        <v>2852.281408254124</v>
      </c>
      <c r="N18" s="67">
        <f t="shared" si="24"/>
        <v>2935.1160734590444</v>
      </c>
      <c r="O18" s="67">
        <f t="shared" si="24"/>
        <v>3017.9507386639648</v>
      </c>
      <c r="P18" s="67">
        <f t="shared" si="24"/>
        <v>3100.7854038688852</v>
      </c>
      <c r="Q18" s="67">
        <f t="shared" si="24"/>
        <v>3183.6200690738056</v>
      </c>
      <c r="R18" s="67">
        <f t="shared" si="24"/>
        <v>3266.4547342787259</v>
      </c>
      <c r="S18" s="76">
        <f t="shared" si="19"/>
        <v>3349.2893994836445</v>
      </c>
      <c r="T18" s="67">
        <f t="shared" si="20"/>
        <v>3370.9672116788606</v>
      </c>
      <c r="U18" s="67">
        <f t="shared" si="17"/>
        <v>3392.6450238740767</v>
      </c>
      <c r="V18" s="67">
        <f t="shared" si="17"/>
        <v>3414.3228360692929</v>
      </c>
      <c r="W18" s="67">
        <f t="shared" si="17"/>
        <v>3436.000648264509</v>
      </c>
      <c r="X18" s="67">
        <f t="shared" si="17"/>
        <v>3457.6784604597251</v>
      </c>
      <c r="Y18" s="67">
        <f t="shared" si="17"/>
        <v>3479.3562726549412</v>
      </c>
      <c r="Z18" s="67">
        <f t="shared" si="17"/>
        <v>3501.0340848501573</v>
      </c>
      <c r="AA18" s="67">
        <f t="shared" si="17"/>
        <v>3522.7118970453735</v>
      </c>
      <c r="AB18" s="67">
        <f t="shared" si="17"/>
        <v>3544.3897092405896</v>
      </c>
      <c r="AC18" s="67">
        <f t="shared" si="17"/>
        <v>3566.0675214358057</v>
      </c>
      <c r="AD18" s="67">
        <f t="shared" si="17"/>
        <v>3587.7453336310218</v>
      </c>
      <c r="AE18" s="67">
        <f t="shared" si="17"/>
        <v>3609.4231458262379</v>
      </c>
      <c r="AF18" s="67">
        <f t="shared" si="17"/>
        <v>3631.1009580214541</v>
      </c>
      <c r="AG18" s="67">
        <f t="shared" si="17"/>
        <v>3652.7787702166702</v>
      </c>
      <c r="AH18" s="67">
        <f t="shared" si="17"/>
        <v>3674.4565824118863</v>
      </c>
      <c r="AI18" s="67">
        <f t="shared" si="17"/>
        <v>3696.1343946071024</v>
      </c>
      <c r="AJ18" s="67">
        <f t="shared" si="17"/>
        <v>3717.8122068023185</v>
      </c>
      <c r="AK18" s="67">
        <f t="shared" si="17"/>
        <v>3739.4900189975347</v>
      </c>
      <c r="AL18" s="67">
        <f t="shared" si="17"/>
        <v>3761.1678311927508</v>
      </c>
      <c r="AM18" s="76">
        <f t="shared" si="21"/>
        <v>3782.845643387971</v>
      </c>
    </row>
    <row r="19" spans="1:40" x14ac:dyDescent="0.25">
      <c r="A19" s="74" t="s">
        <v>78</v>
      </c>
      <c r="B19" s="79">
        <f>SUM(B14:B18)</f>
        <v>4633.6257355999996</v>
      </c>
      <c r="C19" s="69">
        <f t="shared" ref="C19:AM19" si="25">SUM(C14:C18)</f>
        <v>4822.414626447222</v>
      </c>
      <c r="D19" s="69">
        <f t="shared" si="25"/>
        <v>5011.2035172944443</v>
      </c>
      <c r="E19" s="69">
        <f t="shared" si="25"/>
        <v>5199.9924081416666</v>
      </c>
      <c r="F19" s="69">
        <f t="shared" si="25"/>
        <v>5388.781298988888</v>
      </c>
      <c r="G19" s="69">
        <f t="shared" si="25"/>
        <v>5577.5701898361103</v>
      </c>
      <c r="H19" s="69">
        <f t="shared" si="25"/>
        <v>5766.3590806833326</v>
      </c>
      <c r="I19" s="69">
        <f t="shared" si="25"/>
        <v>5955.147971530555</v>
      </c>
      <c r="J19" s="69">
        <f t="shared" si="25"/>
        <v>6143.9368623777773</v>
      </c>
      <c r="K19" s="69">
        <f t="shared" si="25"/>
        <v>6332.7257532249996</v>
      </c>
      <c r="L19" s="69">
        <f t="shared" si="25"/>
        <v>6521.5146440722219</v>
      </c>
      <c r="M19" s="69">
        <f t="shared" si="25"/>
        <v>6710.3035349194433</v>
      </c>
      <c r="N19" s="69">
        <f t="shared" si="25"/>
        <v>6899.0924257666666</v>
      </c>
      <c r="O19" s="69">
        <f t="shared" si="25"/>
        <v>7087.881316613888</v>
      </c>
      <c r="P19" s="69">
        <f t="shared" si="25"/>
        <v>7276.6702074611112</v>
      </c>
      <c r="Q19" s="69">
        <f t="shared" si="25"/>
        <v>7465.4590983083326</v>
      </c>
      <c r="R19" s="69">
        <f t="shared" si="25"/>
        <v>7654.2479891555558</v>
      </c>
      <c r="S19" s="79">
        <f t="shared" si="25"/>
        <v>7843.0368800027754</v>
      </c>
      <c r="T19" s="69">
        <f t="shared" si="25"/>
        <v>7931.9457435282757</v>
      </c>
      <c r="U19" s="69">
        <f t="shared" si="25"/>
        <v>8020.8546070537777</v>
      </c>
      <c r="V19" s="69">
        <f t="shared" si="25"/>
        <v>8109.7634705792789</v>
      </c>
      <c r="W19" s="69">
        <f t="shared" si="25"/>
        <v>8198.67233410478</v>
      </c>
      <c r="X19" s="69">
        <f t="shared" si="25"/>
        <v>8287.5811976302812</v>
      </c>
      <c r="Y19" s="69">
        <f t="shared" si="25"/>
        <v>8376.4900611557823</v>
      </c>
      <c r="Z19" s="69">
        <f t="shared" si="25"/>
        <v>8465.3989246812853</v>
      </c>
      <c r="AA19" s="69">
        <f t="shared" si="25"/>
        <v>8554.3077882067846</v>
      </c>
      <c r="AB19" s="69">
        <f t="shared" si="25"/>
        <v>8643.2166517322876</v>
      </c>
      <c r="AC19" s="69">
        <f t="shared" si="25"/>
        <v>8732.1255152577887</v>
      </c>
      <c r="AD19" s="69">
        <f t="shared" si="25"/>
        <v>8821.0343787832899</v>
      </c>
      <c r="AE19" s="69">
        <f t="shared" si="25"/>
        <v>8909.943242308791</v>
      </c>
      <c r="AF19" s="69">
        <f t="shared" si="25"/>
        <v>8998.8521058342922</v>
      </c>
      <c r="AG19" s="69">
        <f t="shared" si="25"/>
        <v>9087.7609693597933</v>
      </c>
      <c r="AH19" s="69">
        <f t="shared" si="25"/>
        <v>9176.6698328852945</v>
      </c>
      <c r="AI19" s="69">
        <f t="shared" si="25"/>
        <v>9265.5786964107974</v>
      </c>
      <c r="AJ19" s="69">
        <f t="shared" si="25"/>
        <v>9354.4875599362967</v>
      </c>
      <c r="AK19" s="69">
        <f t="shared" si="25"/>
        <v>9443.3964234617997</v>
      </c>
      <c r="AL19" s="69">
        <f t="shared" si="25"/>
        <v>9532.3052869873027</v>
      </c>
      <c r="AM19" s="79">
        <f t="shared" si="25"/>
        <v>9621.2141505128056</v>
      </c>
      <c r="AN19" s="69"/>
    </row>
    <row r="20" spans="1:40" x14ac:dyDescent="0.25">
      <c r="C20" s="102">
        <f>C19/B19-1</f>
        <v>4.0743232539642404E-2</v>
      </c>
      <c r="D20" s="102">
        <f t="shared" ref="D20:AM20" si="26">D19/C19-1</f>
        <v>3.9148207997682594E-2</v>
      </c>
      <c r="E20" s="102">
        <f t="shared" si="26"/>
        <v>3.7673363333914134E-2</v>
      </c>
      <c r="F20" s="102">
        <f t="shared" si="26"/>
        <v>3.6305608937357903E-2</v>
      </c>
      <c r="G20" s="102">
        <f t="shared" si="26"/>
        <v>3.5033689506502208E-2</v>
      </c>
      <c r="H20" s="102">
        <f t="shared" si="26"/>
        <v>3.3847873611926538E-2</v>
      </c>
      <c r="I20" s="102">
        <f t="shared" si="26"/>
        <v>3.2739704240695611E-2</v>
      </c>
      <c r="J20" s="102">
        <f t="shared" si="26"/>
        <v>3.170179678989582E-2</v>
      </c>
      <c r="K20" s="102">
        <f t="shared" si="26"/>
        <v>3.0727674303306252E-2</v>
      </c>
      <c r="L20" s="102">
        <f t="shared" si="26"/>
        <v>2.9811632179252312E-2</v>
      </c>
      <c r="M20" s="102">
        <f t="shared" si="26"/>
        <v>2.8948626377588882E-2</v>
      </c>
      <c r="N20" s="102">
        <f t="shared" si="26"/>
        <v>2.8134180497915384E-2</v>
      </c>
      <c r="O20" s="102">
        <f t="shared" si="26"/>
        <v>2.7364308114228741E-2</v>
      </c>
      <c r="P20" s="102">
        <f t="shared" si="26"/>
        <v>2.6635447521490718E-2</v>
      </c>
      <c r="Q20" s="102">
        <f t="shared" si="26"/>
        <v>2.5944406639955675E-2</v>
      </c>
      <c r="R20" s="102">
        <f t="shared" si="26"/>
        <v>2.5288316279169276E-2</v>
      </c>
      <c r="S20" s="102">
        <f t="shared" si="26"/>
        <v>2.466459031830337E-2</v>
      </c>
      <c r="T20" s="102">
        <f t="shared" si="26"/>
        <v>1.133602517568022E-2</v>
      </c>
      <c r="U20" s="102">
        <f t="shared" si="26"/>
        <v>1.1208960121549483E-2</v>
      </c>
      <c r="V20" s="102">
        <f t="shared" si="26"/>
        <v>1.1084712026485644E-2</v>
      </c>
      <c r="W20" s="102">
        <f t="shared" si="26"/>
        <v>1.0963188241931654E-2</v>
      </c>
      <c r="X20" s="102">
        <f t="shared" si="26"/>
        <v>1.0844300138164842E-2</v>
      </c>
      <c r="Y20" s="102">
        <f t="shared" si="26"/>
        <v>1.0727962888728459E-2</v>
      </c>
      <c r="Z20" s="102">
        <f t="shared" si="26"/>
        <v>1.0614095268589807E-2</v>
      </c>
      <c r="AA20" s="102">
        <f t="shared" si="26"/>
        <v>1.0502619465017959E-2</v>
      </c>
      <c r="AB20" s="102">
        <f t="shared" si="26"/>
        <v>1.0393460900258278E-2</v>
      </c>
      <c r="AC20" s="102">
        <f t="shared" si="26"/>
        <v>1.0286548065144396E-2</v>
      </c>
      <c r="AD20" s="102">
        <f t="shared" si="26"/>
        <v>1.0181812362883402E-2</v>
      </c>
      <c r="AE20" s="102">
        <f t="shared" si="26"/>
        <v>1.0079187962281244E-2</v>
      </c>
      <c r="AF20" s="102">
        <f t="shared" si="26"/>
        <v>9.9786116597597729E-3</v>
      </c>
      <c r="AG20" s="102">
        <f t="shared" si="26"/>
        <v>9.880022749552575E-3</v>
      </c>
      <c r="AH20" s="102">
        <f t="shared" si="26"/>
        <v>9.7833629015182666E-3</v>
      </c>
      <c r="AI20" s="102">
        <f t="shared" si="26"/>
        <v>9.6885760460609927E-3</v>
      </c>
      <c r="AJ20" s="102">
        <f t="shared" si="26"/>
        <v>9.5956082656705188E-3</v>
      </c>
      <c r="AK20" s="102">
        <f t="shared" si="26"/>
        <v>9.5044076926549259E-3</v>
      </c>
      <c r="AL20" s="102">
        <f t="shared" si="26"/>
        <v>9.4149244126415788E-3</v>
      </c>
      <c r="AM20" s="102">
        <f t="shared" si="26"/>
        <v>9.3271103734868799E-3</v>
      </c>
      <c r="AN20" s="103">
        <f>AVERAGE(I20:AM20)</f>
        <v>1.6688909031608481E-2</v>
      </c>
    </row>
    <row r="21" spans="1:40" ht="18.75" x14ac:dyDescent="0.3">
      <c r="A21" s="72" t="s">
        <v>87</v>
      </c>
    </row>
    <row r="22" spans="1:40" x14ac:dyDescent="0.25">
      <c r="B22" s="78">
        <v>2013</v>
      </c>
      <c r="C22" s="66">
        <v>2014</v>
      </c>
      <c r="D22" s="66">
        <v>2015</v>
      </c>
      <c r="E22" s="66">
        <v>2016</v>
      </c>
      <c r="F22" s="66">
        <v>2017</v>
      </c>
      <c r="G22" s="66">
        <v>2018</v>
      </c>
      <c r="H22" s="66">
        <v>2019</v>
      </c>
      <c r="I22" s="66">
        <v>2020</v>
      </c>
      <c r="J22" s="66">
        <v>2021</v>
      </c>
      <c r="K22" s="66">
        <v>2022</v>
      </c>
      <c r="L22" s="66">
        <v>2023</v>
      </c>
      <c r="M22" s="66">
        <v>2024</v>
      </c>
      <c r="N22" s="66">
        <v>2025</v>
      </c>
      <c r="O22" s="66">
        <v>2026</v>
      </c>
      <c r="P22" s="66">
        <v>2027</v>
      </c>
      <c r="Q22" s="66">
        <v>2028</v>
      </c>
      <c r="R22" s="66">
        <v>2029</v>
      </c>
      <c r="S22" s="78">
        <v>2030</v>
      </c>
      <c r="T22" s="66">
        <v>2031</v>
      </c>
      <c r="U22" s="66">
        <v>2032</v>
      </c>
      <c r="V22" s="66">
        <v>2033</v>
      </c>
      <c r="W22" s="66">
        <v>2034</v>
      </c>
      <c r="X22" s="66">
        <v>2035</v>
      </c>
      <c r="Y22" s="66">
        <v>2036</v>
      </c>
      <c r="Z22" s="66">
        <v>2037</v>
      </c>
      <c r="AA22" s="66">
        <v>2038</v>
      </c>
      <c r="AB22" s="66">
        <v>2039</v>
      </c>
      <c r="AC22" s="66">
        <v>2040</v>
      </c>
      <c r="AD22" s="66">
        <v>2041</v>
      </c>
      <c r="AE22" s="66">
        <v>2042</v>
      </c>
      <c r="AF22" s="66">
        <v>2043</v>
      </c>
      <c r="AG22" s="66">
        <v>2044</v>
      </c>
      <c r="AH22" s="66">
        <v>2045</v>
      </c>
      <c r="AI22" s="66">
        <v>2046</v>
      </c>
      <c r="AJ22" s="66">
        <v>2047</v>
      </c>
      <c r="AK22" s="66">
        <v>2048</v>
      </c>
      <c r="AL22" s="66">
        <v>2049</v>
      </c>
      <c r="AM22" s="78">
        <v>2050</v>
      </c>
    </row>
    <row r="23" spans="1:40" x14ac:dyDescent="0.25">
      <c r="A23" s="74" t="s">
        <v>50</v>
      </c>
      <c r="B23" s="77">
        <v>121.58713299999999</v>
      </c>
      <c r="C23" s="67">
        <f>B23+($S23-$B23)/($S$13-$B$13)</f>
        <v>122.19647984300674</v>
      </c>
      <c r="D23" s="67">
        <f t="shared" ref="D23:R23" si="27">C23+($S23-$B23)/($S$13-$B$13)</f>
        <v>122.80582668601349</v>
      </c>
      <c r="E23" s="67">
        <f t="shared" si="27"/>
        <v>123.41517352902024</v>
      </c>
      <c r="F23" s="67">
        <f t="shared" si="27"/>
        <v>124.02452037202698</v>
      </c>
      <c r="G23" s="67">
        <f t="shared" si="27"/>
        <v>124.63386721503373</v>
      </c>
      <c r="H23" s="67">
        <f t="shared" si="27"/>
        <v>125.24321405804048</v>
      </c>
      <c r="I23" s="67">
        <f t="shared" si="27"/>
        <v>125.85256090104723</v>
      </c>
      <c r="J23" s="67">
        <f t="shared" si="27"/>
        <v>126.46190774405397</v>
      </c>
      <c r="K23" s="67">
        <f t="shared" si="27"/>
        <v>127.07125458706072</v>
      </c>
      <c r="L23" s="67">
        <f t="shared" si="27"/>
        <v>127.68060143006747</v>
      </c>
      <c r="M23" s="67">
        <f t="shared" si="27"/>
        <v>128.2899482730742</v>
      </c>
      <c r="N23" s="67">
        <f t="shared" si="27"/>
        <v>128.89929511608094</v>
      </c>
      <c r="O23" s="67">
        <f t="shared" si="27"/>
        <v>129.50864195908767</v>
      </c>
      <c r="P23" s="67">
        <f t="shared" si="27"/>
        <v>130.1179888020944</v>
      </c>
      <c r="Q23" s="67">
        <f t="shared" si="27"/>
        <v>130.72733564510114</v>
      </c>
      <c r="R23" s="67">
        <f t="shared" si="27"/>
        <v>131.33668248810787</v>
      </c>
      <c r="S23" s="76">
        <f>M4</f>
        <v>131.9460293311146</v>
      </c>
      <c r="T23" s="67">
        <f>S23+($AM23-$S23)/($AM$13-$S$13)</f>
        <v>132.53917933219549</v>
      </c>
      <c r="U23" s="67">
        <f t="shared" ref="U23:AL23" si="28">T23+($AM23-$S23)/($AM$13-$S$13)</f>
        <v>133.13232933327637</v>
      </c>
      <c r="V23" s="67">
        <f t="shared" si="28"/>
        <v>133.72547933435726</v>
      </c>
      <c r="W23" s="67">
        <f t="shared" si="28"/>
        <v>134.31862933543815</v>
      </c>
      <c r="X23" s="67">
        <f t="shared" si="28"/>
        <v>134.91177933651903</v>
      </c>
      <c r="Y23" s="67">
        <f t="shared" si="28"/>
        <v>135.50492933759992</v>
      </c>
      <c r="Z23" s="67">
        <f t="shared" si="28"/>
        <v>136.0980793386808</v>
      </c>
      <c r="AA23" s="67">
        <f t="shared" si="28"/>
        <v>136.69122933976169</v>
      </c>
      <c r="AB23" s="67">
        <f t="shared" si="28"/>
        <v>137.28437934084258</v>
      </c>
      <c r="AC23" s="67">
        <f t="shared" si="28"/>
        <v>137.87752934192346</v>
      </c>
      <c r="AD23" s="67">
        <f t="shared" si="28"/>
        <v>138.47067934300435</v>
      </c>
      <c r="AE23" s="67">
        <f t="shared" si="28"/>
        <v>139.06382934408524</v>
      </c>
      <c r="AF23" s="67">
        <f t="shared" si="28"/>
        <v>139.65697934516612</v>
      </c>
      <c r="AG23" s="67">
        <f t="shared" si="28"/>
        <v>140.25012934624701</v>
      </c>
      <c r="AH23" s="67">
        <f t="shared" si="28"/>
        <v>140.84327934732789</v>
      </c>
      <c r="AI23" s="67">
        <f t="shared" si="28"/>
        <v>141.43642934840878</v>
      </c>
      <c r="AJ23" s="67">
        <f t="shared" si="28"/>
        <v>142.02957934948967</v>
      </c>
      <c r="AK23" s="67">
        <f t="shared" si="28"/>
        <v>142.62272935057055</v>
      </c>
      <c r="AL23" s="67">
        <f t="shared" si="28"/>
        <v>143.21587935165144</v>
      </c>
      <c r="AM23" s="76">
        <f>O4</f>
        <v>143.80902935273241</v>
      </c>
    </row>
    <row r="24" spans="1:40" x14ac:dyDescent="0.25">
      <c r="A24" s="74" t="s">
        <v>53</v>
      </c>
      <c r="B24" s="77">
        <v>411.05060300000002</v>
      </c>
      <c r="C24" s="67">
        <f t="shared" ref="C24:R24" si="29">B24+($S24-$B24)/($S$13-$B$13)</f>
        <v>411.57705583466685</v>
      </c>
      <c r="D24" s="67">
        <f t="shared" si="29"/>
        <v>412.10350866933368</v>
      </c>
      <c r="E24" s="67">
        <f t="shared" si="29"/>
        <v>412.62996150400051</v>
      </c>
      <c r="F24" s="67">
        <f t="shared" si="29"/>
        <v>413.15641433866733</v>
      </c>
      <c r="G24" s="67">
        <f t="shared" si="29"/>
        <v>413.68286717333416</v>
      </c>
      <c r="H24" s="67">
        <f t="shared" si="29"/>
        <v>414.20932000800099</v>
      </c>
      <c r="I24" s="67">
        <f t="shared" si="29"/>
        <v>414.73577284266781</v>
      </c>
      <c r="J24" s="67">
        <f t="shared" si="29"/>
        <v>415.26222567733464</v>
      </c>
      <c r="K24" s="67">
        <f t="shared" si="29"/>
        <v>415.78867851200147</v>
      </c>
      <c r="L24" s="67">
        <f t="shared" si="29"/>
        <v>416.3151313466683</v>
      </c>
      <c r="M24" s="67">
        <f t="shared" si="29"/>
        <v>416.84158418133512</v>
      </c>
      <c r="N24" s="67">
        <f t="shared" si="29"/>
        <v>417.36803701600195</v>
      </c>
      <c r="O24" s="67">
        <f t="shared" si="29"/>
        <v>417.89448985066878</v>
      </c>
      <c r="P24" s="67">
        <f t="shared" si="29"/>
        <v>418.4209426853356</v>
      </c>
      <c r="Q24" s="67">
        <f t="shared" si="29"/>
        <v>418.94739552000243</v>
      </c>
      <c r="R24" s="67">
        <f t="shared" si="29"/>
        <v>419.47384835466926</v>
      </c>
      <c r="S24" s="76">
        <f t="shared" ref="S24:S27" si="30">M5</f>
        <v>420.00030118933608</v>
      </c>
      <c r="T24" s="67">
        <f t="shared" ref="T24:AL24" si="31">S24+($AM24-$S24)/($AM$13-$S$13)</f>
        <v>426.97984246144222</v>
      </c>
      <c r="U24" s="67">
        <f t="shared" si="31"/>
        <v>433.95938373354835</v>
      </c>
      <c r="V24" s="67">
        <f t="shared" si="31"/>
        <v>440.93892500565448</v>
      </c>
      <c r="W24" s="67">
        <f t="shared" si="31"/>
        <v>447.91846627776061</v>
      </c>
      <c r="X24" s="67">
        <f t="shared" si="31"/>
        <v>454.89800754986675</v>
      </c>
      <c r="Y24" s="67">
        <f t="shared" si="31"/>
        <v>461.87754882197288</v>
      </c>
      <c r="Z24" s="67">
        <f t="shared" si="31"/>
        <v>468.85709009407901</v>
      </c>
      <c r="AA24" s="67">
        <f t="shared" si="31"/>
        <v>475.83663136618514</v>
      </c>
      <c r="AB24" s="67">
        <f t="shared" si="31"/>
        <v>482.81617263829128</v>
      </c>
      <c r="AC24" s="67">
        <f t="shared" si="31"/>
        <v>489.79571391039741</v>
      </c>
      <c r="AD24" s="67">
        <f t="shared" si="31"/>
        <v>496.77525518250354</v>
      </c>
      <c r="AE24" s="67">
        <f t="shared" si="31"/>
        <v>503.75479645460968</v>
      </c>
      <c r="AF24" s="67">
        <f t="shared" si="31"/>
        <v>510.73433772671581</v>
      </c>
      <c r="AG24" s="67">
        <f t="shared" si="31"/>
        <v>517.71387899882188</v>
      </c>
      <c r="AH24" s="67">
        <f t="shared" si="31"/>
        <v>524.69342027092796</v>
      </c>
      <c r="AI24" s="67">
        <f t="shared" si="31"/>
        <v>531.67296154303403</v>
      </c>
      <c r="AJ24" s="67">
        <f t="shared" si="31"/>
        <v>538.65250281514011</v>
      </c>
      <c r="AK24" s="67">
        <f t="shared" si="31"/>
        <v>545.63204408724619</v>
      </c>
      <c r="AL24" s="67">
        <f t="shared" si="31"/>
        <v>552.61158535935226</v>
      </c>
      <c r="AM24" s="76">
        <f t="shared" ref="AM24:AM27" si="32">O5</f>
        <v>559.59112663145822</v>
      </c>
    </row>
    <row r="25" spans="1:40" x14ac:dyDescent="0.25">
      <c r="A25" s="74" t="s">
        <v>12</v>
      </c>
      <c r="B25" s="77">
        <v>801.19622289999995</v>
      </c>
      <c r="C25" s="67">
        <f t="shared" ref="C25:R25" si="33">B25+($S25-$B25)/($S$13-$B$13)</f>
        <v>844.68011868436849</v>
      </c>
      <c r="D25" s="67">
        <f t="shared" si="33"/>
        <v>888.16401446873704</v>
      </c>
      <c r="E25" s="67">
        <f t="shared" si="33"/>
        <v>931.64791025310558</v>
      </c>
      <c r="F25" s="67">
        <f t="shared" si="33"/>
        <v>975.13180603747412</v>
      </c>
      <c r="G25" s="67">
        <f t="shared" si="33"/>
        <v>1018.6157018218427</v>
      </c>
      <c r="H25" s="67">
        <f t="shared" si="33"/>
        <v>1062.0995976062111</v>
      </c>
      <c r="I25" s="67">
        <f t="shared" si="33"/>
        <v>1105.5834933905796</v>
      </c>
      <c r="J25" s="67">
        <f t="shared" si="33"/>
        <v>1149.0673891749482</v>
      </c>
      <c r="K25" s="67">
        <f t="shared" si="33"/>
        <v>1192.5512849593167</v>
      </c>
      <c r="L25" s="67">
        <f t="shared" si="33"/>
        <v>1236.0351807436853</v>
      </c>
      <c r="M25" s="67">
        <f t="shared" si="33"/>
        <v>1279.5190765280538</v>
      </c>
      <c r="N25" s="67">
        <f t="shared" si="33"/>
        <v>1323.0029723124223</v>
      </c>
      <c r="O25" s="67">
        <f t="shared" si="33"/>
        <v>1366.4868680967909</v>
      </c>
      <c r="P25" s="67">
        <f t="shared" si="33"/>
        <v>1409.9707638811594</v>
      </c>
      <c r="Q25" s="67">
        <f t="shared" si="33"/>
        <v>1453.454659665528</v>
      </c>
      <c r="R25" s="67">
        <f t="shared" si="33"/>
        <v>1496.9385554498965</v>
      </c>
      <c r="S25" s="76">
        <f t="shared" si="30"/>
        <v>1540.4224512342651</v>
      </c>
      <c r="T25" s="67">
        <f t="shared" ref="T25:AL25" si="34">S25+($AM25-$S25)/($AM$13-$S$13)</f>
        <v>1557.2198326979351</v>
      </c>
      <c r="U25" s="67">
        <f t="shared" si="34"/>
        <v>1574.0172141616051</v>
      </c>
      <c r="V25" s="67">
        <f t="shared" si="34"/>
        <v>1590.8145956252752</v>
      </c>
      <c r="W25" s="67">
        <f t="shared" si="34"/>
        <v>1607.6119770889452</v>
      </c>
      <c r="X25" s="67">
        <f t="shared" si="34"/>
        <v>1624.4093585526152</v>
      </c>
      <c r="Y25" s="67">
        <f t="shared" si="34"/>
        <v>1641.2067400162853</v>
      </c>
      <c r="Z25" s="67">
        <f t="shared" si="34"/>
        <v>1658.0041214799553</v>
      </c>
      <c r="AA25" s="67">
        <f t="shared" si="34"/>
        <v>1674.8015029436253</v>
      </c>
      <c r="AB25" s="67">
        <f t="shared" si="34"/>
        <v>1691.5988844072954</v>
      </c>
      <c r="AC25" s="67">
        <f t="shared" si="34"/>
        <v>1708.3962658709654</v>
      </c>
      <c r="AD25" s="67">
        <f t="shared" si="34"/>
        <v>1725.1936473346354</v>
      </c>
      <c r="AE25" s="67">
        <f t="shared" si="34"/>
        <v>1741.9910287983055</v>
      </c>
      <c r="AF25" s="67">
        <f t="shared" si="34"/>
        <v>1758.7884102619755</v>
      </c>
      <c r="AG25" s="67">
        <f t="shared" si="34"/>
        <v>1775.5857917256455</v>
      </c>
      <c r="AH25" s="67">
        <f t="shared" si="34"/>
        <v>1792.3831731893156</v>
      </c>
      <c r="AI25" s="67">
        <f t="shared" si="34"/>
        <v>1809.1805546529856</v>
      </c>
      <c r="AJ25" s="67">
        <f t="shared" si="34"/>
        <v>1825.9779361166557</v>
      </c>
      <c r="AK25" s="67">
        <f t="shared" si="34"/>
        <v>1842.7753175803257</v>
      </c>
      <c r="AL25" s="67">
        <f t="shared" si="34"/>
        <v>1859.5726990439957</v>
      </c>
      <c r="AM25" s="76">
        <f t="shared" si="32"/>
        <v>1876.3700805076637</v>
      </c>
    </row>
    <row r="26" spans="1:40" x14ac:dyDescent="0.25">
      <c r="A26" s="74" t="s">
        <v>46</v>
      </c>
      <c r="B26" s="77">
        <v>94.437168270000001</v>
      </c>
      <c r="C26" s="67">
        <f t="shared" ref="C26:R26" si="35">B26+($S26-$B26)/($S$13-$B$13)</f>
        <v>92.746569409955569</v>
      </c>
      <c r="D26" s="67">
        <f t="shared" si="35"/>
        <v>91.055970549911137</v>
      </c>
      <c r="E26" s="67">
        <f t="shared" si="35"/>
        <v>89.365371689866706</v>
      </c>
      <c r="F26" s="67">
        <f t="shared" si="35"/>
        <v>87.674772829822274</v>
      </c>
      <c r="G26" s="67">
        <f t="shared" si="35"/>
        <v>85.984173969777842</v>
      </c>
      <c r="H26" s="67">
        <f t="shared" si="35"/>
        <v>84.29357510973341</v>
      </c>
      <c r="I26" s="67">
        <f t="shared" si="35"/>
        <v>82.602976249688979</v>
      </c>
      <c r="J26" s="67">
        <f t="shared" si="35"/>
        <v>80.912377389644547</v>
      </c>
      <c r="K26" s="67">
        <f t="shared" si="35"/>
        <v>79.221778529600115</v>
      </c>
      <c r="L26" s="67">
        <f t="shared" si="35"/>
        <v>77.531179669555684</v>
      </c>
      <c r="M26" s="67">
        <f t="shared" si="35"/>
        <v>75.840580809511252</v>
      </c>
      <c r="N26" s="67">
        <f t="shared" si="35"/>
        <v>74.14998194946682</v>
      </c>
      <c r="O26" s="67">
        <f t="shared" si="35"/>
        <v>72.459383089422388</v>
      </c>
      <c r="P26" s="67">
        <f t="shared" si="35"/>
        <v>70.768784229377957</v>
      </c>
      <c r="Q26" s="67">
        <f t="shared" si="35"/>
        <v>69.078185369333525</v>
      </c>
      <c r="R26" s="67">
        <f t="shared" si="35"/>
        <v>67.387586509289093</v>
      </c>
      <c r="S26" s="76">
        <f t="shared" si="30"/>
        <v>65.696987649244576</v>
      </c>
      <c r="T26" s="67">
        <f t="shared" ref="T26:AL26" si="36">S26+($AM26-$S26)/($AM$13-$S$13)</f>
        <v>65.426019447990228</v>
      </c>
      <c r="U26" s="67">
        <f t="shared" si="36"/>
        <v>65.15505124673588</v>
      </c>
      <c r="V26" s="67">
        <f t="shared" si="36"/>
        <v>64.884083045481532</v>
      </c>
      <c r="W26" s="67">
        <f t="shared" si="36"/>
        <v>64.613114844227184</v>
      </c>
      <c r="X26" s="67">
        <f t="shared" si="36"/>
        <v>64.342146642972835</v>
      </c>
      <c r="Y26" s="67">
        <f t="shared" si="36"/>
        <v>64.071178441718487</v>
      </c>
      <c r="Z26" s="67">
        <f t="shared" si="36"/>
        <v>63.800210240464132</v>
      </c>
      <c r="AA26" s="67">
        <f t="shared" si="36"/>
        <v>63.529242039209777</v>
      </c>
      <c r="AB26" s="67">
        <f t="shared" si="36"/>
        <v>63.258273837955421</v>
      </c>
      <c r="AC26" s="67">
        <f t="shared" si="36"/>
        <v>62.987305636701066</v>
      </c>
      <c r="AD26" s="67">
        <f t="shared" si="36"/>
        <v>62.716337435446711</v>
      </c>
      <c r="AE26" s="67">
        <f t="shared" si="36"/>
        <v>62.445369234192356</v>
      </c>
      <c r="AF26" s="67">
        <f t="shared" si="36"/>
        <v>62.174401032938</v>
      </c>
      <c r="AG26" s="67">
        <f t="shared" si="36"/>
        <v>61.903432831683645</v>
      </c>
      <c r="AH26" s="67">
        <f t="shared" si="36"/>
        <v>61.63246463042929</v>
      </c>
      <c r="AI26" s="67">
        <f t="shared" si="36"/>
        <v>61.361496429174935</v>
      </c>
      <c r="AJ26" s="67">
        <f t="shared" si="36"/>
        <v>61.090528227920579</v>
      </c>
      <c r="AK26" s="67">
        <f t="shared" si="36"/>
        <v>60.819560026666224</v>
      </c>
      <c r="AL26" s="67">
        <f t="shared" si="36"/>
        <v>60.548591825411869</v>
      </c>
      <c r="AM26" s="76">
        <f t="shared" si="32"/>
        <v>60.277623624157478</v>
      </c>
    </row>
    <row r="27" spans="1:40" x14ac:dyDescent="0.25">
      <c r="A27" s="74" t="s">
        <v>62</v>
      </c>
      <c r="B27" s="77">
        <v>1712.076548</v>
      </c>
      <c r="C27" s="67">
        <f t="shared" ref="C27:R27" si="37">B27+($S27-$B27)/($S$13-$B$13)</f>
        <v>1768.315321861382</v>
      </c>
      <c r="D27" s="67">
        <f t="shared" si="37"/>
        <v>1824.554095722764</v>
      </c>
      <c r="E27" s="67">
        <f t="shared" si="37"/>
        <v>1880.792869584146</v>
      </c>
      <c r="F27" s="67">
        <f t="shared" si="37"/>
        <v>1937.0316434455281</v>
      </c>
      <c r="G27" s="67">
        <f t="shared" si="37"/>
        <v>1993.2704173069101</v>
      </c>
      <c r="H27" s="67">
        <f t="shared" si="37"/>
        <v>2049.5091911682921</v>
      </c>
      <c r="I27" s="67">
        <f t="shared" si="37"/>
        <v>2105.7479650296741</v>
      </c>
      <c r="J27" s="67">
        <f t="shared" si="37"/>
        <v>2161.9867388910561</v>
      </c>
      <c r="K27" s="67">
        <f t="shared" si="37"/>
        <v>2218.2255127524381</v>
      </c>
      <c r="L27" s="67">
        <f t="shared" si="37"/>
        <v>2274.4642866138201</v>
      </c>
      <c r="M27" s="67">
        <f t="shared" si="37"/>
        <v>2330.7030604752022</v>
      </c>
      <c r="N27" s="67">
        <f t="shared" si="37"/>
        <v>2386.9418343365842</v>
      </c>
      <c r="O27" s="67">
        <f t="shared" si="37"/>
        <v>2443.1806081979662</v>
      </c>
      <c r="P27" s="67">
        <f t="shared" si="37"/>
        <v>2499.4193820593482</v>
      </c>
      <c r="Q27" s="67">
        <f t="shared" si="37"/>
        <v>2555.6581559207302</v>
      </c>
      <c r="R27" s="67">
        <f t="shared" si="37"/>
        <v>2611.8969297821122</v>
      </c>
      <c r="S27" s="76">
        <f t="shared" si="30"/>
        <v>2668.1357036434924</v>
      </c>
      <c r="T27" s="67">
        <f t="shared" ref="T27:AL27" si="38">S27+($AM27-$S27)/($AM$13-$S$13)</f>
        <v>2678.7199190613273</v>
      </c>
      <c r="U27" s="67">
        <f t="shared" si="38"/>
        <v>2689.3041344791623</v>
      </c>
      <c r="V27" s="67">
        <f t="shared" si="38"/>
        <v>2699.8883498969972</v>
      </c>
      <c r="W27" s="67">
        <f t="shared" si="38"/>
        <v>2710.4725653148321</v>
      </c>
      <c r="X27" s="67">
        <f t="shared" si="38"/>
        <v>2721.056780732667</v>
      </c>
      <c r="Y27" s="67">
        <f t="shared" si="38"/>
        <v>2731.6409961505019</v>
      </c>
      <c r="Z27" s="67">
        <f t="shared" si="38"/>
        <v>2742.2252115683368</v>
      </c>
      <c r="AA27" s="67">
        <f t="shared" si="38"/>
        <v>2752.8094269861717</v>
      </c>
      <c r="AB27" s="67">
        <f t="shared" si="38"/>
        <v>2763.3936424040066</v>
      </c>
      <c r="AC27" s="67">
        <f t="shared" si="38"/>
        <v>2773.9778578218416</v>
      </c>
      <c r="AD27" s="67">
        <f t="shared" si="38"/>
        <v>2784.5620732396765</v>
      </c>
      <c r="AE27" s="67">
        <f t="shared" si="38"/>
        <v>2795.1462886575114</v>
      </c>
      <c r="AF27" s="67">
        <f t="shared" si="38"/>
        <v>2805.7305040753463</v>
      </c>
      <c r="AG27" s="67">
        <f t="shared" si="38"/>
        <v>2816.3147194931812</v>
      </c>
      <c r="AH27" s="67">
        <f t="shared" si="38"/>
        <v>2826.8989349110161</v>
      </c>
      <c r="AI27" s="67">
        <f t="shared" si="38"/>
        <v>2837.483150328851</v>
      </c>
      <c r="AJ27" s="67">
        <f t="shared" si="38"/>
        <v>2848.0673657466859</v>
      </c>
      <c r="AK27" s="67">
        <f t="shared" si="38"/>
        <v>2858.6515811645208</v>
      </c>
      <c r="AL27" s="67">
        <f t="shared" si="38"/>
        <v>2869.2357965823558</v>
      </c>
      <c r="AM27" s="76">
        <f t="shared" si="32"/>
        <v>2879.8200120001902</v>
      </c>
    </row>
    <row r="28" spans="1:40" x14ac:dyDescent="0.25">
      <c r="A28" s="74" t="s">
        <v>78</v>
      </c>
      <c r="B28" s="79">
        <f>SUM(B23:B27)</f>
        <v>3140.34767517</v>
      </c>
      <c r="C28" s="69">
        <f t="shared" ref="C28" si="39">SUM(C23:C27)</f>
        <v>3239.5155456333796</v>
      </c>
      <c r="D28" s="69">
        <f t="shared" ref="D28" si="40">SUM(D23:D27)</f>
        <v>3338.6834160967592</v>
      </c>
      <c r="E28" s="69">
        <f t="shared" ref="E28" si="41">SUM(E23:E27)</f>
        <v>3437.8512865601388</v>
      </c>
      <c r="F28" s="69">
        <f t="shared" ref="F28" si="42">SUM(F23:F27)</f>
        <v>3537.0191570235188</v>
      </c>
      <c r="G28" s="69">
        <f t="shared" ref="G28" si="43">SUM(G23:G27)</f>
        <v>3636.1870274868988</v>
      </c>
      <c r="H28" s="69">
        <f t="shared" ref="H28" si="44">SUM(H23:H27)</f>
        <v>3735.354897950278</v>
      </c>
      <c r="I28" s="69">
        <f t="shared" ref="I28" si="45">SUM(I23:I27)</f>
        <v>3834.522768413658</v>
      </c>
      <c r="J28" s="69">
        <f t="shared" ref="J28" si="46">SUM(J23:J27)</f>
        <v>3933.6906388770376</v>
      </c>
      <c r="K28" s="69">
        <f t="shared" ref="K28" si="47">SUM(K23:K27)</f>
        <v>4032.8585093404172</v>
      </c>
      <c r="L28" s="69">
        <f t="shared" ref="L28" si="48">SUM(L23:L27)</f>
        <v>4132.0263798037968</v>
      </c>
      <c r="M28" s="69">
        <f t="shared" ref="M28" si="49">SUM(M23:M27)</f>
        <v>4231.1942502671764</v>
      </c>
      <c r="N28" s="69">
        <f t="shared" ref="N28" si="50">SUM(N23:N27)</f>
        <v>4330.3621207305559</v>
      </c>
      <c r="O28" s="69">
        <f t="shared" ref="O28" si="51">SUM(O23:O27)</f>
        <v>4429.5299911939364</v>
      </c>
      <c r="P28" s="69">
        <f t="shared" ref="P28" si="52">SUM(P23:P27)</f>
        <v>4528.697861657316</v>
      </c>
      <c r="Q28" s="69">
        <f t="shared" ref="Q28" si="53">SUM(Q23:Q27)</f>
        <v>4627.8657321206956</v>
      </c>
      <c r="R28" s="69">
        <f t="shared" ref="R28" si="54">SUM(R23:R27)</f>
        <v>4727.0336025840752</v>
      </c>
      <c r="S28" s="79">
        <f t="shared" ref="S28" si="55">SUM(S23:S27)</f>
        <v>4826.201473047453</v>
      </c>
      <c r="T28" s="69">
        <f t="shared" ref="T28" si="56">SUM(T23:T27)</f>
        <v>4860.8847930008906</v>
      </c>
      <c r="U28" s="69">
        <f t="shared" ref="U28" si="57">SUM(U23:U27)</f>
        <v>4895.5681129543282</v>
      </c>
      <c r="V28" s="69">
        <f t="shared" ref="V28" si="58">SUM(V23:V27)</f>
        <v>4930.2514329077658</v>
      </c>
      <c r="W28" s="69">
        <f t="shared" ref="W28" si="59">SUM(W23:W27)</f>
        <v>4964.9347528612034</v>
      </c>
      <c r="X28" s="69">
        <f t="shared" ref="X28" si="60">SUM(X23:X27)</f>
        <v>4999.618072814641</v>
      </c>
      <c r="Y28" s="69">
        <f t="shared" ref="Y28" si="61">SUM(Y23:Y27)</f>
        <v>5034.3013927680786</v>
      </c>
      <c r="Z28" s="69">
        <f t="shared" ref="Z28" si="62">SUM(Z23:Z27)</f>
        <v>5068.9847127215162</v>
      </c>
      <c r="AA28" s="69">
        <f t="shared" ref="AA28" si="63">SUM(AA23:AA27)</f>
        <v>5103.6680326749538</v>
      </c>
      <c r="AB28" s="69">
        <f t="shared" ref="AB28" si="64">SUM(AB23:AB27)</f>
        <v>5138.3513526283914</v>
      </c>
      <c r="AC28" s="69">
        <f t="shared" ref="AC28" si="65">SUM(AC23:AC27)</f>
        <v>5173.034672581829</v>
      </c>
      <c r="AD28" s="69">
        <f t="shared" ref="AD28" si="66">SUM(AD23:AD27)</f>
        <v>5207.7179925352666</v>
      </c>
      <c r="AE28" s="69">
        <f t="shared" ref="AE28" si="67">SUM(AE23:AE27)</f>
        <v>5242.4013124887042</v>
      </c>
      <c r="AF28" s="69">
        <f t="shared" ref="AF28" si="68">SUM(AF23:AF27)</f>
        <v>5277.0846324421418</v>
      </c>
      <c r="AG28" s="69">
        <f t="shared" ref="AG28" si="69">SUM(AG23:AG27)</f>
        <v>5311.7679523955794</v>
      </c>
      <c r="AH28" s="69">
        <f t="shared" ref="AH28" si="70">SUM(AH23:AH27)</f>
        <v>5346.451272349017</v>
      </c>
      <c r="AI28" s="69">
        <f t="shared" ref="AI28" si="71">SUM(AI23:AI27)</f>
        <v>5381.1345923024546</v>
      </c>
      <c r="AJ28" s="69">
        <f t="shared" ref="AJ28" si="72">SUM(AJ23:AJ27)</f>
        <v>5415.8179122558922</v>
      </c>
      <c r="AK28" s="69">
        <f t="shared" ref="AK28" si="73">SUM(AK23:AK27)</f>
        <v>5450.5012322093298</v>
      </c>
      <c r="AL28" s="69">
        <f t="shared" ref="AL28" si="74">SUM(AL23:AL27)</f>
        <v>5485.1845521627674</v>
      </c>
      <c r="AM28" s="79">
        <f t="shared" ref="AM28" si="75">SUM(AM23:AM27)</f>
        <v>5519.8678721162014</v>
      </c>
    </row>
    <row r="30" spans="1:40" ht="18.75" x14ac:dyDescent="0.3">
      <c r="A30" s="72" t="s">
        <v>89</v>
      </c>
    </row>
    <row r="31" spans="1:40" x14ac:dyDescent="0.25">
      <c r="B31" s="78">
        <v>2013</v>
      </c>
      <c r="C31" s="66">
        <v>2014</v>
      </c>
      <c r="D31" s="66">
        <v>2015</v>
      </c>
      <c r="E31" s="66">
        <v>2016</v>
      </c>
      <c r="F31" s="66">
        <v>2017</v>
      </c>
      <c r="G31" s="66">
        <v>2018</v>
      </c>
      <c r="H31" s="66">
        <v>2019</v>
      </c>
      <c r="I31" s="66">
        <v>2020</v>
      </c>
      <c r="J31" s="66">
        <v>2021</v>
      </c>
      <c r="K31" s="66">
        <v>2022</v>
      </c>
      <c r="L31" s="66">
        <v>2023</v>
      </c>
      <c r="M31" s="66">
        <v>2024</v>
      </c>
      <c r="N31" s="66">
        <v>2025</v>
      </c>
      <c r="O31" s="66">
        <v>2026</v>
      </c>
      <c r="P31" s="66">
        <v>2027</v>
      </c>
      <c r="Q31" s="66">
        <v>2028</v>
      </c>
      <c r="R31" s="66">
        <v>2029</v>
      </c>
      <c r="S31" s="78">
        <v>2030</v>
      </c>
      <c r="T31" s="66">
        <v>2031</v>
      </c>
      <c r="U31" s="66">
        <v>2032</v>
      </c>
      <c r="V31" s="66">
        <v>2033</v>
      </c>
      <c r="W31" s="66">
        <v>2034</v>
      </c>
      <c r="X31" s="66">
        <v>2035</v>
      </c>
      <c r="Y31" s="66">
        <v>2036</v>
      </c>
      <c r="Z31" s="66">
        <v>2037</v>
      </c>
      <c r="AA31" s="66">
        <v>2038</v>
      </c>
      <c r="AB31" s="66">
        <v>2039</v>
      </c>
      <c r="AC31" s="66">
        <v>2040</v>
      </c>
      <c r="AD31" s="66">
        <v>2041</v>
      </c>
      <c r="AE31" s="66">
        <v>2042</v>
      </c>
      <c r="AF31" s="66">
        <v>2043</v>
      </c>
      <c r="AG31" s="66">
        <v>2044</v>
      </c>
      <c r="AH31" s="66">
        <v>2045</v>
      </c>
      <c r="AI31" s="66">
        <v>2046</v>
      </c>
      <c r="AJ31" s="66">
        <v>2047</v>
      </c>
      <c r="AK31" s="66">
        <v>2048</v>
      </c>
      <c r="AL31" s="66">
        <v>2049</v>
      </c>
      <c r="AM31" s="78">
        <v>2050</v>
      </c>
    </row>
    <row r="32" spans="1:40" x14ac:dyDescent="0.25">
      <c r="A32" s="74" t="s">
        <v>50</v>
      </c>
      <c r="B32" s="77">
        <v>6.5447287100000001E-2</v>
      </c>
      <c r="C32" s="67">
        <f>B32+($S32-$B32)/($S$13-$B$13)</f>
        <v>6.1597446682352945E-2</v>
      </c>
      <c r="D32" s="67">
        <f t="shared" ref="D32:R32" si="76">C32+($S32-$B32)/($S$13-$B$13)</f>
        <v>5.7747606264705889E-2</v>
      </c>
      <c r="E32" s="67">
        <f t="shared" si="76"/>
        <v>5.3897765847058833E-2</v>
      </c>
      <c r="F32" s="67">
        <f t="shared" si="76"/>
        <v>5.0047925429411777E-2</v>
      </c>
      <c r="G32" s="67">
        <f t="shared" si="76"/>
        <v>4.6198085011764721E-2</v>
      </c>
      <c r="H32" s="67">
        <f t="shared" si="76"/>
        <v>4.2348244594117665E-2</v>
      </c>
      <c r="I32" s="67">
        <f t="shared" si="76"/>
        <v>3.8498404176470609E-2</v>
      </c>
      <c r="J32" s="67">
        <f t="shared" si="76"/>
        <v>3.4648563758823553E-2</v>
      </c>
      <c r="K32" s="67">
        <f t="shared" si="76"/>
        <v>3.0798723341176493E-2</v>
      </c>
      <c r="L32" s="67">
        <f t="shared" si="76"/>
        <v>2.6948882923529434E-2</v>
      </c>
      <c r="M32" s="67">
        <f t="shared" si="76"/>
        <v>2.3099042505882374E-2</v>
      </c>
      <c r="N32" s="67">
        <f t="shared" si="76"/>
        <v>1.9249202088235315E-2</v>
      </c>
      <c r="O32" s="67">
        <f t="shared" si="76"/>
        <v>1.5399361670588255E-2</v>
      </c>
      <c r="P32" s="67">
        <f t="shared" si="76"/>
        <v>1.1549521252941196E-2</v>
      </c>
      <c r="Q32" s="67">
        <f t="shared" si="76"/>
        <v>7.6996808352941364E-3</v>
      </c>
      <c r="R32" s="67">
        <f t="shared" si="76"/>
        <v>3.8498404176470773E-3</v>
      </c>
      <c r="S32" s="76">
        <f>U4</f>
        <v>0</v>
      </c>
      <c r="T32" s="67">
        <f>S32+($AM32-$S32)/($AM$13-$S$13)</f>
        <v>0</v>
      </c>
      <c r="U32" s="67">
        <f t="shared" ref="U32:AL32" si="77">T32+($AM32-$S32)/($AM$13-$S$13)</f>
        <v>0</v>
      </c>
      <c r="V32" s="67">
        <f t="shared" si="77"/>
        <v>0</v>
      </c>
      <c r="W32" s="67">
        <f t="shared" si="77"/>
        <v>0</v>
      </c>
      <c r="X32" s="67">
        <f t="shared" si="77"/>
        <v>0</v>
      </c>
      <c r="Y32" s="67">
        <f t="shared" si="77"/>
        <v>0</v>
      </c>
      <c r="Z32" s="67">
        <f t="shared" si="77"/>
        <v>0</v>
      </c>
      <c r="AA32" s="67">
        <f t="shared" si="77"/>
        <v>0</v>
      </c>
      <c r="AB32" s="67">
        <f t="shared" si="77"/>
        <v>0</v>
      </c>
      <c r="AC32" s="67">
        <f t="shared" si="77"/>
        <v>0</v>
      </c>
      <c r="AD32" s="67">
        <f t="shared" si="77"/>
        <v>0</v>
      </c>
      <c r="AE32" s="67">
        <f t="shared" si="77"/>
        <v>0</v>
      </c>
      <c r="AF32" s="67">
        <f t="shared" si="77"/>
        <v>0</v>
      </c>
      <c r="AG32" s="67">
        <f t="shared" si="77"/>
        <v>0</v>
      </c>
      <c r="AH32" s="67">
        <f t="shared" si="77"/>
        <v>0</v>
      </c>
      <c r="AI32" s="67">
        <f t="shared" si="77"/>
        <v>0</v>
      </c>
      <c r="AJ32" s="67">
        <f t="shared" si="77"/>
        <v>0</v>
      </c>
      <c r="AK32" s="67">
        <f t="shared" si="77"/>
        <v>0</v>
      </c>
      <c r="AL32" s="67">
        <f t="shared" si="77"/>
        <v>0</v>
      </c>
      <c r="AM32" s="76">
        <f>W4</f>
        <v>0</v>
      </c>
    </row>
    <row r="33" spans="1:39" x14ac:dyDescent="0.25">
      <c r="A33" s="74" t="s">
        <v>53</v>
      </c>
      <c r="B33" s="77">
        <v>593.18299999999999</v>
      </c>
      <c r="C33" s="67">
        <f t="shared" ref="C33:R33" si="78">B33+($S33-$B33)/($S$13-$B$13)</f>
        <v>612.44710528305404</v>
      </c>
      <c r="D33" s="67">
        <f t="shared" si="78"/>
        <v>631.71121056610809</v>
      </c>
      <c r="E33" s="67">
        <f t="shared" si="78"/>
        <v>650.97531584916214</v>
      </c>
      <c r="F33" s="67">
        <f t="shared" si="78"/>
        <v>670.23942113221619</v>
      </c>
      <c r="G33" s="67">
        <f t="shared" si="78"/>
        <v>689.50352641527024</v>
      </c>
      <c r="H33" s="67">
        <f t="shared" si="78"/>
        <v>708.76763169832429</v>
      </c>
      <c r="I33" s="67">
        <f t="shared" si="78"/>
        <v>728.03173698137834</v>
      </c>
      <c r="J33" s="67">
        <f t="shared" si="78"/>
        <v>747.29584226443239</v>
      </c>
      <c r="K33" s="67">
        <f t="shared" si="78"/>
        <v>766.55994754748644</v>
      </c>
      <c r="L33" s="67">
        <f t="shared" si="78"/>
        <v>785.8240528305405</v>
      </c>
      <c r="M33" s="67">
        <f t="shared" si="78"/>
        <v>805.08815811359455</v>
      </c>
      <c r="N33" s="67">
        <f t="shared" si="78"/>
        <v>824.3522633966486</v>
      </c>
      <c r="O33" s="67">
        <f t="shared" si="78"/>
        <v>843.61636867970265</v>
      </c>
      <c r="P33" s="67">
        <f t="shared" si="78"/>
        <v>862.8804739627567</v>
      </c>
      <c r="Q33" s="67">
        <f t="shared" si="78"/>
        <v>882.14457924581075</v>
      </c>
      <c r="R33" s="67">
        <f t="shared" si="78"/>
        <v>901.4086845288648</v>
      </c>
      <c r="S33" s="76">
        <f t="shared" ref="S33:S36" si="79">U5</f>
        <v>920.67278981191839</v>
      </c>
      <c r="T33" s="67">
        <f t="shared" ref="T33:AL33" si="80">S33+($AM33-$S33)/($AM$13-$S$13)</f>
        <v>930.46614761970204</v>
      </c>
      <c r="U33" s="67">
        <f t="shared" si="80"/>
        <v>940.25950542748569</v>
      </c>
      <c r="V33" s="67">
        <f t="shared" si="80"/>
        <v>950.05286323526934</v>
      </c>
      <c r="W33" s="67">
        <f t="shared" si="80"/>
        <v>959.84622104305299</v>
      </c>
      <c r="X33" s="67">
        <f t="shared" si="80"/>
        <v>969.63957885083664</v>
      </c>
      <c r="Y33" s="67">
        <f t="shared" si="80"/>
        <v>979.43293665862029</v>
      </c>
      <c r="Z33" s="67">
        <f t="shared" si="80"/>
        <v>989.22629446640394</v>
      </c>
      <c r="AA33" s="67">
        <f t="shared" si="80"/>
        <v>999.01965227418759</v>
      </c>
      <c r="AB33" s="67">
        <f t="shared" si="80"/>
        <v>1008.8130100819712</v>
      </c>
      <c r="AC33" s="67">
        <f t="shared" si="80"/>
        <v>1018.6063678897549</v>
      </c>
      <c r="AD33" s="67">
        <f t="shared" si="80"/>
        <v>1028.3997256975385</v>
      </c>
      <c r="AE33" s="67">
        <f t="shared" si="80"/>
        <v>1038.1930835053222</v>
      </c>
      <c r="AF33" s="67">
        <f t="shared" si="80"/>
        <v>1047.9864413131058</v>
      </c>
      <c r="AG33" s="67">
        <f t="shared" si="80"/>
        <v>1057.7797991208895</v>
      </c>
      <c r="AH33" s="67">
        <f t="shared" si="80"/>
        <v>1067.5731569286731</v>
      </c>
      <c r="AI33" s="67">
        <f t="shared" si="80"/>
        <v>1077.3665147364568</v>
      </c>
      <c r="AJ33" s="67">
        <f t="shared" si="80"/>
        <v>1087.1598725442404</v>
      </c>
      <c r="AK33" s="67">
        <f t="shared" si="80"/>
        <v>1096.9532303520241</v>
      </c>
      <c r="AL33" s="67">
        <f t="shared" si="80"/>
        <v>1106.7465881598077</v>
      </c>
      <c r="AM33" s="76">
        <f t="shared" ref="AM33:AM36" si="81">W5</f>
        <v>1116.5399459675916</v>
      </c>
    </row>
    <row r="34" spans="1:39" x14ac:dyDescent="0.25">
      <c r="A34" s="74" t="s">
        <v>12</v>
      </c>
      <c r="B34" s="77">
        <v>1.3886131559999999</v>
      </c>
      <c r="C34" s="67">
        <f t="shared" ref="C34:R34" si="82">B34+($S34-$B34)/($S$13-$B$13)</f>
        <v>1.8816963845787871</v>
      </c>
      <c r="D34" s="67">
        <f t="shared" si="82"/>
        <v>2.3747796131575742</v>
      </c>
      <c r="E34" s="67">
        <f t="shared" si="82"/>
        <v>2.8678628417363612</v>
      </c>
      <c r="F34" s="67">
        <f t="shared" si="82"/>
        <v>3.3609460703151481</v>
      </c>
      <c r="G34" s="67">
        <f t="shared" si="82"/>
        <v>3.8540292988939351</v>
      </c>
      <c r="H34" s="67">
        <f t="shared" si="82"/>
        <v>4.3471125274727225</v>
      </c>
      <c r="I34" s="67">
        <f t="shared" si="82"/>
        <v>4.8401957560515099</v>
      </c>
      <c r="J34" s="67">
        <f t="shared" si="82"/>
        <v>5.3332789846302973</v>
      </c>
      <c r="K34" s="67">
        <f t="shared" si="82"/>
        <v>5.8263622132090847</v>
      </c>
      <c r="L34" s="67">
        <f t="shared" si="82"/>
        <v>6.319445441787872</v>
      </c>
      <c r="M34" s="67">
        <f t="shared" si="82"/>
        <v>6.8125286703666594</v>
      </c>
      <c r="N34" s="67">
        <f t="shared" si="82"/>
        <v>7.3056118989454468</v>
      </c>
      <c r="O34" s="67">
        <f t="shared" si="82"/>
        <v>7.7986951275242342</v>
      </c>
      <c r="P34" s="67">
        <f t="shared" si="82"/>
        <v>8.2917783561030216</v>
      </c>
      <c r="Q34" s="67">
        <f t="shared" si="82"/>
        <v>8.7848615846818081</v>
      </c>
      <c r="R34" s="67">
        <f t="shared" si="82"/>
        <v>9.2779448132605946</v>
      </c>
      <c r="S34" s="76">
        <f t="shared" si="79"/>
        <v>9.7710280418393811</v>
      </c>
      <c r="T34" s="67">
        <f t="shared" ref="T34:AL34" si="83">S34+($AM34-$S34)/($AM$13-$S$13)</f>
        <v>10.53374008541501</v>
      </c>
      <c r="U34" s="67">
        <f t="shared" si="83"/>
        <v>11.296452128990639</v>
      </c>
      <c r="V34" s="67">
        <f t="shared" si="83"/>
        <v>12.059164172566268</v>
      </c>
      <c r="W34" s="67">
        <f t="shared" si="83"/>
        <v>12.821876216141897</v>
      </c>
      <c r="X34" s="67">
        <f t="shared" si="83"/>
        <v>13.584588259717526</v>
      </c>
      <c r="Y34" s="67">
        <f t="shared" si="83"/>
        <v>14.347300303293155</v>
      </c>
      <c r="Z34" s="67">
        <f t="shared" si="83"/>
        <v>15.110012346868784</v>
      </c>
      <c r="AA34" s="67">
        <f t="shared" si="83"/>
        <v>15.872724390444413</v>
      </c>
      <c r="AB34" s="67">
        <f t="shared" si="83"/>
        <v>16.63543643402004</v>
      </c>
      <c r="AC34" s="67">
        <f t="shared" si="83"/>
        <v>17.398148477595669</v>
      </c>
      <c r="AD34" s="67">
        <f t="shared" si="83"/>
        <v>18.160860521171298</v>
      </c>
      <c r="AE34" s="67">
        <f t="shared" si="83"/>
        <v>18.923572564746927</v>
      </c>
      <c r="AF34" s="67">
        <f t="shared" si="83"/>
        <v>19.686284608322556</v>
      </c>
      <c r="AG34" s="67">
        <f t="shared" si="83"/>
        <v>20.448996651898184</v>
      </c>
      <c r="AH34" s="67">
        <f t="shared" si="83"/>
        <v>21.211708695473813</v>
      </c>
      <c r="AI34" s="67">
        <f t="shared" si="83"/>
        <v>21.974420739049442</v>
      </c>
      <c r="AJ34" s="67">
        <f t="shared" si="83"/>
        <v>22.737132782625071</v>
      </c>
      <c r="AK34" s="67">
        <f t="shared" si="83"/>
        <v>23.4998448262007</v>
      </c>
      <c r="AL34" s="67">
        <f t="shared" si="83"/>
        <v>24.262556869776329</v>
      </c>
      <c r="AM34" s="76">
        <f t="shared" si="81"/>
        <v>25.025268913351944</v>
      </c>
    </row>
    <row r="35" spans="1:39" x14ac:dyDescent="0.25">
      <c r="A35" s="74" t="s">
        <v>46</v>
      </c>
      <c r="B35" s="77">
        <v>11.097</v>
      </c>
      <c r="C35" s="67">
        <f t="shared" ref="C35:R35" si="84">B35+($S35-$B35)/($S$13-$B$13)</f>
        <v>11.850233860033971</v>
      </c>
      <c r="D35" s="67">
        <f t="shared" si="84"/>
        <v>12.603467720067941</v>
      </c>
      <c r="E35" s="67">
        <f t="shared" si="84"/>
        <v>13.356701580101912</v>
      </c>
      <c r="F35" s="67">
        <f t="shared" si="84"/>
        <v>14.109935440135883</v>
      </c>
      <c r="G35" s="67">
        <f t="shared" si="84"/>
        <v>14.863169300169854</v>
      </c>
      <c r="H35" s="67">
        <f t="shared" si="84"/>
        <v>15.616403160203825</v>
      </c>
      <c r="I35" s="67">
        <f t="shared" si="84"/>
        <v>16.369637020237796</v>
      </c>
      <c r="J35" s="67">
        <f t="shared" si="84"/>
        <v>17.122870880271766</v>
      </c>
      <c r="K35" s="67">
        <f t="shared" si="84"/>
        <v>17.876104740305735</v>
      </c>
      <c r="L35" s="67">
        <f t="shared" si="84"/>
        <v>18.629338600339704</v>
      </c>
      <c r="M35" s="67">
        <f t="shared" si="84"/>
        <v>19.382572460373673</v>
      </c>
      <c r="N35" s="67">
        <f t="shared" si="84"/>
        <v>20.135806320407642</v>
      </c>
      <c r="O35" s="67">
        <f t="shared" si="84"/>
        <v>20.889040180441611</v>
      </c>
      <c r="P35" s="67">
        <f t="shared" si="84"/>
        <v>21.642274040475581</v>
      </c>
      <c r="Q35" s="67">
        <f t="shared" si="84"/>
        <v>22.39550790050955</v>
      </c>
      <c r="R35" s="67">
        <f t="shared" si="84"/>
        <v>23.148741760543519</v>
      </c>
      <c r="S35" s="76">
        <f t="shared" si="79"/>
        <v>23.901975620577495</v>
      </c>
      <c r="T35" s="67">
        <f t="shared" ref="T35:AL35" si="85">S35+($AM35-$S35)/($AM$13-$S$13)</f>
        <v>24.269939663545149</v>
      </c>
      <c r="U35" s="67">
        <f t="shared" si="85"/>
        <v>24.637903706512802</v>
      </c>
      <c r="V35" s="67">
        <f t="shared" si="85"/>
        <v>25.005867749480455</v>
      </c>
      <c r="W35" s="67">
        <f t="shared" si="85"/>
        <v>25.373831792448108</v>
      </c>
      <c r="X35" s="67">
        <f t="shared" si="85"/>
        <v>25.741795835415761</v>
      </c>
      <c r="Y35" s="67">
        <f t="shared" si="85"/>
        <v>26.109759878383414</v>
      </c>
      <c r="Z35" s="67">
        <f t="shared" si="85"/>
        <v>26.477723921351068</v>
      </c>
      <c r="AA35" s="67">
        <f t="shared" si="85"/>
        <v>26.845687964318721</v>
      </c>
      <c r="AB35" s="67">
        <f t="shared" si="85"/>
        <v>27.213652007286374</v>
      </c>
      <c r="AC35" s="67">
        <f t="shared" si="85"/>
        <v>27.581616050254027</v>
      </c>
      <c r="AD35" s="67">
        <f t="shared" si="85"/>
        <v>27.94958009322168</v>
      </c>
      <c r="AE35" s="67">
        <f t="shared" si="85"/>
        <v>28.317544136189333</v>
      </c>
      <c r="AF35" s="67">
        <f t="shared" si="85"/>
        <v>28.685508179156987</v>
      </c>
      <c r="AG35" s="67">
        <f t="shared" si="85"/>
        <v>29.05347222212464</v>
      </c>
      <c r="AH35" s="67">
        <f t="shared" si="85"/>
        <v>29.421436265092293</v>
      </c>
      <c r="AI35" s="67">
        <f t="shared" si="85"/>
        <v>29.789400308059946</v>
      </c>
      <c r="AJ35" s="67">
        <f t="shared" si="85"/>
        <v>30.157364351027599</v>
      </c>
      <c r="AK35" s="67">
        <f t="shared" si="85"/>
        <v>30.525328393995252</v>
      </c>
      <c r="AL35" s="67">
        <f t="shared" si="85"/>
        <v>30.893292436962906</v>
      </c>
      <c r="AM35" s="76">
        <f t="shared" si="81"/>
        <v>31.26125647993058</v>
      </c>
    </row>
    <row r="36" spans="1:39" x14ac:dyDescent="0.25">
      <c r="A36" s="74" t="s">
        <v>62</v>
      </c>
      <c r="B36" s="77">
        <v>33.802999999999997</v>
      </c>
      <c r="C36" s="67">
        <f t="shared" ref="C36:R36" si="86">B36+($S36-$B36)/($S$13-$B$13)</f>
        <v>35.126025312681122</v>
      </c>
      <c r="D36" s="67">
        <f t="shared" si="86"/>
        <v>36.449050625362247</v>
      </c>
      <c r="E36" s="67">
        <f t="shared" si="86"/>
        <v>37.772075938043372</v>
      </c>
      <c r="F36" s="67">
        <f t="shared" si="86"/>
        <v>39.095101250724497</v>
      </c>
      <c r="G36" s="67">
        <f t="shared" si="86"/>
        <v>40.418126563405622</v>
      </c>
      <c r="H36" s="67">
        <f t="shared" si="86"/>
        <v>41.741151876086747</v>
      </c>
      <c r="I36" s="67">
        <f t="shared" si="86"/>
        <v>43.064177188767871</v>
      </c>
      <c r="J36" s="67">
        <f t="shared" si="86"/>
        <v>44.387202501448996</v>
      </c>
      <c r="K36" s="67">
        <f t="shared" si="86"/>
        <v>45.710227814130121</v>
      </c>
      <c r="L36" s="67">
        <f t="shared" si="86"/>
        <v>47.033253126811246</v>
      </c>
      <c r="M36" s="67">
        <f t="shared" si="86"/>
        <v>48.356278439492371</v>
      </c>
      <c r="N36" s="67">
        <f t="shared" si="86"/>
        <v>49.679303752173496</v>
      </c>
      <c r="O36" s="67">
        <f t="shared" si="86"/>
        <v>51.002329064854621</v>
      </c>
      <c r="P36" s="67">
        <f t="shared" si="86"/>
        <v>52.325354377535746</v>
      </c>
      <c r="Q36" s="67">
        <f t="shared" si="86"/>
        <v>53.648379690216871</v>
      </c>
      <c r="R36" s="67">
        <f t="shared" si="86"/>
        <v>54.971405002897995</v>
      </c>
      <c r="S36" s="76">
        <f t="shared" si="79"/>
        <v>56.294430315579064</v>
      </c>
      <c r="T36" s="67">
        <f t="shared" ref="T36:AL36" si="87">S36+($AM36-$S36)/($AM$13-$S$13)</f>
        <v>56.897717101732027</v>
      </c>
      <c r="U36" s="67">
        <f t="shared" si="87"/>
        <v>57.501003887884991</v>
      </c>
      <c r="V36" s="67">
        <f t="shared" si="87"/>
        <v>58.104290674037955</v>
      </c>
      <c r="W36" s="67">
        <f t="shared" si="87"/>
        <v>58.707577460190919</v>
      </c>
      <c r="X36" s="67">
        <f t="shared" si="87"/>
        <v>59.310864246343883</v>
      </c>
      <c r="Y36" s="67">
        <f t="shared" si="87"/>
        <v>59.914151032496846</v>
      </c>
      <c r="Z36" s="67">
        <f t="shared" si="87"/>
        <v>60.51743781864981</v>
      </c>
      <c r="AA36" s="67">
        <f t="shared" si="87"/>
        <v>61.120724604802774</v>
      </c>
      <c r="AB36" s="67">
        <f t="shared" si="87"/>
        <v>61.724011390955738</v>
      </c>
      <c r="AC36" s="67">
        <f t="shared" si="87"/>
        <v>62.327298177108702</v>
      </c>
      <c r="AD36" s="67">
        <f t="shared" si="87"/>
        <v>62.930584963261666</v>
      </c>
      <c r="AE36" s="67">
        <f t="shared" si="87"/>
        <v>63.533871749414629</v>
      </c>
      <c r="AF36" s="67">
        <f t="shared" si="87"/>
        <v>64.137158535567593</v>
      </c>
      <c r="AG36" s="67">
        <f t="shared" si="87"/>
        <v>64.740445321720557</v>
      </c>
      <c r="AH36" s="67">
        <f t="shared" si="87"/>
        <v>65.343732107873521</v>
      </c>
      <c r="AI36" s="67">
        <f t="shared" si="87"/>
        <v>65.947018894026485</v>
      </c>
      <c r="AJ36" s="67">
        <f t="shared" si="87"/>
        <v>66.550305680179449</v>
      </c>
      <c r="AK36" s="67">
        <f t="shared" si="87"/>
        <v>67.153592466332412</v>
      </c>
      <c r="AL36" s="67">
        <f t="shared" si="87"/>
        <v>67.756879252485376</v>
      </c>
      <c r="AM36" s="76">
        <f t="shared" si="81"/>
        <v>68.360166038638383</v>
      </c>
    </row>
    <row r="37" spans="1:39" x14ac:dyDescent="0.25">
      <c r="A37" s="74" t="s">
        <v>78</v>
      </c>
      <c r="B37" s="79">
        <f>SUM(B32:B36)</f>
        <v>639.53706044310002</v>
      </c>
      <c r="C37" s="69">
        <f t="shared" ref="C37" si="88">SUM(C32:C36)</f>
        <v>661.36665828703019</v>
      </c>
      <c r="D37" s="69">
        <f t="shared" ref="D37" si="89">SUM(D32:D36)</f>
        <v>683.19625613096048</v>
      </c>
      <c r="E37" s="69">
        <f t="shared" ref="E37" si="90">SUM(E32:E36)</f>
        <v>705.02585397489088</v>
      </c>
      <c r="F37" s="69">
        <f t="shared" ref="F37" si="91">SUM(F32:F36)</f>
        <v>726.85545181882117</v>
      </c>
      <c r="G37" s="69">
        <f t="shared" ref="G37" si="92">SUM(G32:G36)</f>
        <v>748.68504966275134</v>
      </c>
      <c r="H37" s="69">
        <f t="shared" ref="H37" si="93">SUM(H32:H36)</f>
        <v>770.51464750668174</v>
      </c>
      <c r="I37" s="69">
        <f t="shared" ref="I37" si="94">SUM(I32:I36)</f>
        <v>792.34424535061191</v>
      </c>
      <c r="J37" s="69">
        <f t="shared" ref="J37" si="95">SUM(J32:J36)</f>
        <v>814.17384319454231</v>
      </c>
      <c r="K37" s="69">
        <f t="shared" ref="K37" si="96">SUM(K32:K36)</f>
        <v>836.0034410384726</v>
      </c>
      <c r="L37" s="69">
        <f t="shared" ref="L37" si="97">SUM(L32:L36)</f>
        <v>857.83303888240278</v>
      </c>
      <c r="M37" s="69">
        <f t="shared" ref="M37" si="98">SUM(M32:M36)</f>
        <v>879.66263672633318</v>
      </c>
      <c r="N37" s="69">
        <f t="shared" ref="N37" si="99">SUM(N32:N36)</f>
        <v>901.49223457026335</v>
      </c>
      <c r="O37" s="69">
        <f t="shared" ref="O37" si="100">SUM(O32:O36)</f>
        <v>923.32183241419364</v>
      </c>
      <c r="P37" s="69">
        <f t="shared" ref="P37" si="101">SUM(P32:P36)</f>
        <v>945.15143025812404</v>
      </c>
      <c r="Q37" s="69">
        <f t="shared" ref="Q37" si="102">SUM(Q32:Q36)</f>
        <v>966.98102810205432</v>
      </c>
      <c r="R37" s="69">
        <f t="shared" ref="R37" si="103">SUM(R32:R36)</f>
        <v>988.8106259459845</v>
      </c>
      <c r="S37" s="79">
        <f t="shared" ref="S37" si="104">SUM(S32:S36)</f>
        <v>1010.6402237899142</v>
      </c>
      <c r="T37" s="69">
        <f t="shared" ref="T37" si="105">SUM(T32:T36)</f>
        <v>1022.1675444703943</v>
      </c>
      <c r="U37" s="69">
        <f t="shared" ref="U37" si="106">SUM(U32:U36)</f>
        <v>1033.6948651508742</v>
      </c>
      <c r="V37" s="69">
        <f t="shared" ref="V37" si="107">SUM(V32:V36)</f>
        <v>1045.222185831354</v>
      </c>
      <c r="W37" s="69">
        <f t="shared" ref="W37" si="108">SUM(W32:W36)</f>
        <v>1056.7495065118337</v>
      </c>
      <c r="X37" s="69">
        <f t="shared" ref="X37" si="109">SUM(X32:X36)</f>
        <v>1068.2768271923139</v>
      </c>
      <c r="Y37" s="69">
        <f t="shared" ref="Y37" si="110">SUM(Y32:Y36)</f>
        <v>1079.8041478727937</v>
      </c>
      <c r="Z37" s="69">
        <f t="shared" ref="Z37" si="111">SUM(Z32:Z36)</f>
        <v>1091.3314685532735</v>
      </c>
      <c r="AA37" s="69">
        <f t="shared" ref="AA37" si="112">SUM(AA32:AA36)</f>
        <v>1102.8587892337534</v>
      </c>
      <c r="AB37" s="69">
        <f t="shared" ref="AB37" si="113">SUM(AB32:AB36)</f>
        <v>1114.3861099142332</v>
      </c>
      <c r="AC37" s="69">
        <f t="shared" ref="AC37" si="114">SUM(AC32:AC36)</f>
        <v>1125.9134305947134</v>
      </c>
      <c r="AD37" s="69">
        <f t="shared" ref="AD37" si="115">SUM(AD32:AD36)</f>
        <v>1137.4407512751932</v>
      </c>
      <c r="AE37" s="69">
        <f t="shared" ref="AE37" si="116">SUM(AE32:AE36)</f>
        <v>1148.9680719556732</v>
      </c>
      <c r="AF37" s="69">
        <f t="shared" ref="AF37" si="117">SUM(AF32:AF36)</f>
        <v>1160.4953926361529</v>
      </c>
      <c r="AG37" s="69">
        <f t="shared" ref="AG37" si="118">SUM(AG32:AG36)</f>
        <v>1172.0227133166327</v>
      </c>
      <c r="AH37" s="69">
        <f t="shared" ref="AH37" si="119">SUM(AH32:AH36)</f>
        <v>1183.5500339971129</v>
      </c>
      <c r="AI37" s="69">
        <f t="shared" ref="AI37" si="120">SUM(AI32:AI36)</f>
        <v>1195.0773546775927</v>
      </c>
      <c r="AJ37" s="69">
        <f t="shared" ref="AJ37" si="121">SUM(AJ32:AJ36)</f>
        <v>1206.6046753580727</v>
      </c>
      <c r="AK37" s="69">
        <f t="shared" ref="AK37" si="122">SUM(AK32:AK36)</f>
        <v>1218.1319960385524</v>
      </c>
      <c r="AL37" s="69">
        <f t="shared" ref="AL37" si="123">SUM(AL32:AL36)</f>
        <v>1229.6593167190322</v>
      </c>
      <c r="AM37" s="79">
        <f t="shared" ref="AM37" si="124">SUM(AM32:AM36)</f>
        <v>1241.1866373995126</v>
      </c>
    </row>
    <row r="39" spans="1:39" ht="18.75" x14ac:dyDescent="0.3">
      <c r="A39" s="72" t="s">
        <v>90</v>
      </c>
    </row>
    <row r="40" spans="1:39" x14ac:dyDescent="0.25">
      <c r="B40" s="78">
        <v>2013</v>
      </c>
      <c r="C40" s="66">
        <v>2014</v>
      </c>
      <c r="D40" s="66">
        <v>2015</v>
      </c>
      <c r="E40" s="66">
        <v>2016</v>
      </c>
      <c r="F40" s="66">
        <v>2017</v>
      </c>
      <c r="G40" s="66">
        <v>2018</v>
      </c>
      <c r="H40" s="66">
        <v>2019</v>
      </c>
      <c r="I40" s="66">
        <v>2020</v>
      </c>
      <c r="J40" s="66">
        <v>2021</v>
      </c>
      <c r="K40" s="66">
        <v>2022</v>
      </c>
      <c r="L40" s="66">
        <v>2023</v>
      </c>
      <c r="M40" s="66">
        <v>2024</v>
      </c>
      <c r="N40" s="66">
        <v>2025</v>
      </c>
      <c r="O40" s="66">
        <v>2026</v>
      </c>
      <c r="P40" s="66">
        <v>2027</v>
      </c>
      <c r="Q40" s="66">
        <v>2028</v>
      </c>
      <c r="R40" s="66">
        <v>2029</v>
      </c>
      <c r="S40" s="78">
        <v>2030</v>
      </c>
      <c r="T40" s="66">
        <v>2031</v>
      </c>
      <c r="U40" s="66">
        <v>2032</v>
      </c>
      <c r="V40" s="66">
        <v>2033</v>
      </c>
      <c r="W40" s="66">
        <v>2034</v>
      </c>
      <c r="X40" s="66">
        <v>2035</v>
      </c>
      <c r="Y40" s="66">
        <v>2036</v>
      </c>
      <c r="Z40" s="66">
        <v>2037</v>
      </c>
      <c r="AA40" s="66">
        <v>2038</v>
      </c>
      <c r="AB40" s="66">
        <v>2039</v>
      </c>
      <c r="AC40" s="66">
        <v>2040</v>
      </c>
      <c r="AD40" s="66">
        <v>2041</v>
      </c>
      <c r="AE40" s="66">
        <v>2042</v>
      </c>
      <c r="AF40" s="66">
        <v>2043</v>
      </c>
      <c r="AG40" s="66">
        <v>2044</v>
      </c>
      <c r="AH40" s="66">
        <v>2045</v>
      </c>
      <c r="AI40" s="66">
        <v>2046</v>
      </c>
      <c r="AJ40" s="66">
        <v>2047</v>
      </c>
      <c r="AK40" s="66">
        <v>2048</v>
      </c>
      <c r="AL40" s="66">
        <v>2049</v>
      </c>
      <c r="AM40" s="78">
        <v>2050</v>
      </c>
    </row>
    <row r="41" spans="1:39" x14ac:dyDescent="0.25">
      <c r="A41" s="74" t="s">
        <v>50</v>
      </c>
      <c r="B41" s="77">
        <v>37.027999999999999</v>
      </c>
      <c r="C41" s="67">
        <f>B41+($S41-$B41)/($S$13-$B$13)</f>
        <v>36.976665608439539</v>
      </c>
      <c r="D41" s="67">
        <f t="shared" ref="D41:R41" si="125">C41+($S41-$B41)/($S$13-$B$13)</f>
        <v>36.92533121687908</v>
      </c>
      <c r="E41" s="67">
        <f t="shared" si="125"/>
        <v>36.873996825318621</v>
      </c>
      <c r="F41" s="67">
        <f t="shared" si="125"/>
        <v>36.822662433758161</v>
      </c>
      <c r="G41" s="67">
        <f t="shared" si="125"/>
        <v>36.771328042197702</v>
      </c>
      <c r="H41" s="67">
        <f t="shared" si="125"/>
        <v>36.719993650637242</v>
      </c>
      <c r="I41" s="67">
        <f t="shared" si="125"/>
        <v>36.668659259076783</v>
      </c>
      <c r="J41" s="67">
        <f t="shared" si="125"/>
        <v>36.617324867516324</v>
      </c>
      <c r="K41" s="67">
        <f t="shared" si="125"/>
        <v>36.565990475955864</v>
      </c>
      <c r="L41" s="67">
        <f t="shared" si="125"/>
        <v>36.514656084395405</v>
      </c>
      <c r="M41" s="67">
        <f t="shared" si="125"/>
        <v>36.463321692834946</v>
      </c>
      <c r="N41" s="67">
        <f t="shared" si="125"/>
        <v>36.411987301274486</v>
      </c>
      <c r="O41" s="67">
        <f t="shared" si="125"/>
        <v>36.360652909714027</v>
      </c>
      <c r="P41" s="67">
        <f t="shared" si="125"/>
        <v>36.309318518153567</v>
      </c>
      <c r="Q41" s="67">
        <f t="shared" si="125"/>
        <v>36.257984126593108</v>
      </c>
      <c r="R41" s="67">
        <f t="shared" si="125"/>
        <v>36.206649735032649</v>
      </c>
      <c r="S41" s="76">
        <f>AC4</f>
        <v>36.155315343472189</v>
      </c>
      <c r="T41" s="67">
        <f>S41+($AM41-$S41)/($AM$13-$S$13)</f>
        <v>36.1560703293095</v>
      </c>
      <c r="U41" s="67">
        <f t="shared" ref="U41:AL41" si="126">T41+($AM41-$S41)/($AM$13-$S$13)</f>
        <v>36.156825315146818</v>
      </c>
      <c r="V41" s="67">
        <f t="shared" si="126"/>
        <v>36.157580300984137</v>
      </c>
      <c r="W41" s="67">
        <f t="shared" si="126"/>
        <v>36.158335286821455</v>
      </c>
      <c r="X41" s="67">
        <f t="shared" si="126"/>
        <v>36.159090272658773</v>
      </c>
      <c r="Y41" s="67">
        <f t="shared" si="126"/>
        <v>36.159845258496091</v>
      </c>
      <c r="Z41" s="67">
        <f t="shared" si="126"/>
        <v>36.160600244333409</v>
      </c>
      <c r="AA41" s="67">
        <f t="shared" si="126"/>
        <v>36.161355230170727</v>
      </c>
      <c r="AB41" s="67">
        <f t="shared" si="126"/>
        <v>36.162110216008045</v>
      </c>
      <c r="AC41" s="67">
        <f t="shared" si="126"/>
        <v>36.162865201845364</v>
      </c>
      <c r="AD41" s="67">
        <f t="shared" si="126"/>
        <v>36.163620187682682</v>
      </c>
      <c r="AE41" s="67">
        <f t="shared" si="126"/>
        <v>36.16437517352</v>
      </c>
      <c r="AF41" s="67">
        <f t="shared" si="126"/>
        <v>36.165130159357318</v>
      </c>
      <c r="AG41" s="67">
        <f t="shared" si="126"/>
        <v>36.165885145194636</v>
      </c>
      <c r="AH41" s="67">
        <f t="shared" si="126"/>
        <v>36.166640131031954</v>
      </c>
      <c r="AI41" s="67">
        <f t="shared" si="126"/>
        <v>36.167395116869272</v>
      </c>
      <c r="AJ41" s="67">
        <f t="shared" si="126"/>
        <v>36.168150102706591</v>
      </c>
      <c r="AK41" s="67">
        <f t="shared" si="126"/>
        <v>36.168905088543909</v>
      </c>
      <c r="AL41" s="67">
        <f t="shared" si="126"/>
        <v>36.169660074381227</v>
      </c>
      <c r="AM41" s="76">
        <f>AE4</f>
        <v>36.170415060218481</v>
      </c>
    </row>
    <row r="42" spans="1:39" x14ac:dyDescent="0.25">
      <c r="A42" s="74" t="s">
        <v>53</v>
      </c>
      <c r="B42" s="77">
        <v>530.98400000000004</v>
      </c>
      <c r="C42" s="67">
        <f t="shared" ref="C42:R42" si="127">B42+($S42-$B42)/($S$13-$B$13)</f>
        <v>566.14729290436208</v>
      </c>
      <c r="D42" s="67">
        <f t="shared" si="127"/>
        <v>601.31058580872411</v>
      </c>
      <c r="E42" s="67">
        <f t="shared" si="127"/>
        <v>636.47387871308615</v>
      </c>
      <c r="F42" s="67">
        <f t="shared" si="127"/>
        <v>671.63717161744819</v>
      </c>
      <c r="G42" s="67">
        <f t="shared" si="127"/>
        <v>706.80046452181023</v>
      </c>
      <c r="H42" s="67">
        <f t="shared" si="127"/>
        <v>741.96375742617226</v>
      </c>
      <c r="I42" s="67">
        <f t="shared" si="127"/>
        <v>777.1270503305343</v>
      </c>
      <c r="J42" s="67">
        <f t="shared" si="127"/>
        <v>812.29034323489634</v>
      </c>
      <c r="K42" s="67">
        <f t="shared" si="127"/>
        <v>847.45363613925838</v>
      </c>
      <c r="L42" s="67">
        <f t="shared" si="127"/>
        <v>882.61692904362042</v>
      </c>
      <c r="M42" s="67">
        <f t="shared" si="127"/>
        <v>917.78022194798245</v>
      </c>
      <c r="N42" s="67">
        <f t="shared" si="127"/>
        <v>952.94351485234449</v>
      </c>
      <c r="O42" s="67">
        <f t="shared" si="127"/>
        <v>988.10680775670653</v>
      </c>
      <c r="P42" s="67">
        <f t="shared" si="127"/>
        <v>1023.2701006610686</v>
      </c>
      <c r="Q42" s="67">
        <f t="shared" si="127"/>
        <v>1058.4333935654306</v>
      </c>
      <c r="R42" s="67">
        <f t="shared" si="127"/>
        <v>1093.5966864697928</v>
      </c>
      <c r="S42" s="76">
        <f t="shared" ref="S42:S45" si="128">AC5</f>
        <v>1128.7599793741551</v>
      </c>
      <c r="T42" s="67">
        <f t="shared" ref="T42:AL42" si="129">S42+($AM42-$S42)/($AM$13-$S$13)</f>
        <v>1158.2424139696941</v>
      </c>
      <c r="U42" s="67">
        <f t="shared" si="129"/>
        <v>1187.7248485652331</v>
      </c>
      <c r="V42" s="67">
        <f t="shared" si="129"/>
        <v>1217.207283160772</v>
      </c>
      <c r="W42" s="67">
        <f t="shared" si="129"/>
        <v>1246.689717756311</v>
      </c>
      <c r="X42" s="67">
        <f t="shared" si="129"/>
        <v>1276.1721523518499</v>
      </c>
      <c r="Y42" s="67">
        <f t="shared" si="129"/>
        <v>1305.6545869473889</v>
      </c>
      <c r="Z42" s="67">
        <f t="shared" si="129"/>
        <v>1335.1370215429279</v>
      </c>
      <c r="AA42" s="67">
        <f t="shared" si="129"/>
        <v>1364.6194561384668</v>
      </c>
      <c r="AB42" s="67">
        <f t="shared" si="129"/>
        <v>1394.1018907340058</v>
      </c>
      <c r="AC42" s="67">
        <f t="shared" si="129"/>
        <v>1423.5843253295448</v>
      </c>
      <c r="AD42" s="67">
        <f t="shared" si="129"/>
        <v>1453.0667599250837</v>
      </c>
      <c r="AE42" s="67">
        <f t="shared" si="129"/>
        <v>1482.5491945206227</v>
      </c>
      <c r="AF42" s="67">
        <f t="shared" si="129"/>
        <v>1512.0316291161616</v>
      </c>
      <c r="AG42" s="67">
        <f t="shared" si="129"/>
        <v>1541.5140637117006</v>
      </c>
      <c r="AH42" s="67">
        <f t="shared" si="129"/>
        <v>1570.9964983072396</v>
      </c>
      <c r="AI42" s="67">
        <f t="shared" si="129"/>
        <v>1600.4789329027785</v>
      </c>
      <c r="AJ42" s="67">
        <f t="shared" si="129"/>
        <v>1629.9613674983175</v>
      </c>
      <c r="AK42" s="67">
        <f t="shared" si="129"/>
        <v>1659.4438020938564</v>
      </c>
      <c r="AL42" s="67">
        <f t="shared" si="129"/>
        <v>1688.9262366893954</v>
      </c>
      <c r="AM42" s="76">
        <f t="shared" ref="AM42:AM45" si="130">AE5</f>
        <v>1718.4086712849364</v>
      </c>
    </row>
    <row r="43" spans="1:39" x14ac:dyDescent="0.25">
      <c r="A43" s="74" t="s">
        <v>12</v>
      </c>
      <c r="B43" s="77">
        <v>4.1814573929999996</v>
      </c>
      <c r="C43" s="67">
        <f t="shared" ref="C43:R43" si="131">B43+($S43-$B43)/($S$13-$B$13)</f>
        <v>4.4609751374703599</v>
      </c>
      <c r="D43" s="67">
        <f t="shared" si="131"/>
        <v>4.7404928819407193</v>
      </c>
      <c r="E43" s="67">
        <f t="shared" si="131"/>
        <v>5.0200106264110786</v>
      </c>
      <c r="F43" s="67">
        <f t="shared" si="131"/>
        <v>5.299528370881438</v>
      </c>
      <c r="G43" s="67">
        <f t="shared" si="131"/>
        <v>5.5790461153517974</v>
      </c>
      <c r="H43" s="67">
        <f t="shared" si="131"/>
        <v>5.8585638598221568</v>
      </c>
      <c r="I43" s="67">
        <f t="shared" si="131"/>
        <v>6.1380816042925161</v>
      </c>
      <c r="J43" s="67">
        <f t="shared" si="131"/>
        <v>6.4175993487628755</v>
      </c>
      <c r="K43" s="67">
        <f t="shared" si="131"/>
        <v>6.6971170932332349</v>
      </c>
      <c r="L43" s="67">
        <f t="shared" si="131"/>
        <v>6.9766348377035943</v>
      </c>
      <c r="M43" s="67">
        <f t="shared" si="131"/>
        <v>7.2561525821739536</v>
      </c>
      <c r="N43" s="67">
        <f t="shared" si="131"/>
        <v>7.535670326644313</v>
      </c>
      <c r="O43" s="67">
        <f t="shared" si="131"/>
        <v>7.8151880711146724</v>
      </c>
      <c r="P43" s="67">
        <f t="shared" si="131"/>
        <v>8.0947058155850318</v>
      </c>
      <c r="Q43" s="67">
        <f t="shared" si="131"/>
        <v>8.3742235600553911</v>
      </c>
      <c r="R43" s="67">
        <f t="shared" si="131"/>
        <v>8.6537413045257505</v>
      </c>
      <c r="S43" s="76">
        <f t="shared" si="128"/>
        <v>8.933259048996117</v>
      </c>
      <c r="T43" s="67">
        <f t="shared" ref="T43:AL43" si="132">S43+($AM43-$S43)/($AM$13-$S$13)</f>
        <v>9.2955244878200709</v>
      </c>
      <c r="U43" s="67">
        <f t="shared" si="132"/>
        <v>9.6577899266440248</v>
      </c>
      <c r="V43" s="67">
        <f t="shared" si="132"/>
        <v>10.020055365467979</v>
      </c>
      <c r="W43" s="67">
        <f t="shared" si="132"/>
        <v>10.382320804291933</v>
      </c>
      <c r="X43" s="67">
        <f t="shared" si="132"/>
        <v>10.744586243115887</v>
      </c>
      <c r="Y43" s="67">
        <f t="shared" si="132"/>
        <v>11.10685168193984</v>
      </c>
      <c r="Z43" s="67">
        <f t="shared" si="132"/>
        <v>11.469117120763794</v>
      </c>
      <c r="AA43" s="67">
        <f t="shared" si="132"/>
        <v>11.831382559587748</v>
      </c>
      <c r="AB43" s="67">
        <f t="shared" si="132"/>
        <v>12.193647998411702</v>
      </c>
      <c r="AC43" s="67">
        <f t="shared" si="132"/>
        <v>12.555913437235656</v>
      </c>
      <c r="AD43" s="67">
        <f t="shared" si="132"/>
        <v>12.91817887605961</v>
      </c>
      <c r="AE43" s="67">
        <f t="shared" si="132"/>
        <v>13.280444314883564</v>
      </c>
      <c r="AF43" s="67">
        <f t="shared" si="132"/>
        <v>13.642709753707518</v>
      </c>
      <c r="AG43" s="67">
        <f t="shared" si="132"/>
        <v>14.004975192531472</v>
      </c>
      <c r="AH43" s="67">
        <f t="shared" si="132"/>
        <v>14.367240631355426</v>
      </c>
      <c r="AI43" s="67">
        <f t="shared" si="132"/>
        <v>14.729506070179379</v>
      </c>
      <c r="AJ43" s="67">
        <f t="shared" si="132"/>
        <v>15.091771509003333</v>
      </c>
      <c r="AK43" s="67">
        <f t="shared" si="132"/>
        <v>15.454036947827287</v>
      </c>
      <c r="AL43" s="67">
        <f t="shared" si="132"/>
        <v>15.816302386651241</v>
      </c>
      <c r="AM43" s="76">
        <f t="shared" si="130"/>
        <v>16.178567825475181</v>
      </c>
    </row>
    <row r="44" spans="1:39" x14ac:dyDescent="0.25">
      <c r="A44" s="74" t="s">
        <v>46</v>
      </c>
      <c r="B44" s="77">
        <v>86.326999639999997</v>
      </c>
      <c r="C44" s="67">
        <f t="shared" ref="C44:R44" si="133">B44+($S44-$B44)/($S$13-$B$13)</f>
        <v>90.455222487882551</v>
      </c>
      <c r="D44" s="67">
        <f t="shared" si="133"/>
        <v>94.583445335765106</v>
      </c>
      <c r="E44" s="67">
        <f t="shared" si="133"/>
        <v>98.71166818364766</v>
      </c>
      <c r="F44" s="67">
        <f t="shared" si="133"/>
        <v>102.83989103153021</v>
      </c>
      <c r="G44" s="67">
        <f t="shared" si="133"/>
        <v>106.96811387941277</v>
      </c>
      <c r="H44" s="67">
        <f t="shared" si="133"/>
        <v>111.09633672729532</v>
      </c>
      <c r="I44" s="67">
        <f t="shared" si="133"/>
        <v>115.22455957517788</v>
      </c>
      <c r="J44" s="67">
        <f t="shared" si="133"/>
        <v>119.35278242306043</v>
      </c>
      <c r="K44" s="67">
        <f t="shared" si="133"/>
        <v>123.48100527094299</v>
      </c>
      <c r="L44" s="67">
        <f t="shared" si="133"/>
        <v>127.60922811882554</v>
      </c>
      <c r="M44" s="67">
        <f t="shared" si="133"/>
        <v>131.73745096670808</v>
      </c>
      <c r="N44" s="67">
        <f t="shared" si="133"/>
        <v>135.86567381459062</v>
      </c>
      <c r="O44" s="67">
        <f t="shared" si="133"/>
        <v>139.99389666247316</v>
      </c>
      <c r="P44" s="67">
        <f t="shared" si="133"/>
        <v>144.1221195103557</v>
      </c>
      <c r="Q44" s="67">
        <f t="shared" si="133"/>
        <v>148.25034235823824</v>
      </c>
      <c r="R44" s="67">
        <f t="shared" si="133"/>
        <v>152.37856520612078</v>
      </c>
      <c r="S44" s="76">
        <f t="shared" si="128"/>
        <v>156.50678805400332</v>
      </c>
      <c r="T44" s="67">
        <f t="shared" ref="T44:AL44" si="134">S44+($AM44-$S44)/($AM$13-$S$13)</f>
        <v>158.33026245647511</v>
      </c>
      <c r="U44" s="67">
        <f t="shared" si="134"/>
        <v>160.1537368589469</v>
      </c>
      <c r="V44" s="67">
        <f t="shared" si="134"/>
        <v>161.97721126141869</v>
      </c>
      <c r="W44" s="67">
        <f t="shared" si="134"/>
        <v>163.80068566389048</v>
      </c>
      <c r="X44" s="67">
        <f t="shared" si="134"/>
        <v>165.62416006636226</v>
      </c>
      <c r="Y44" s="67">
        <f t="shared" si="134"/>
        <v>167.44763446883405</v>
      </c>
      <c r="Z44" s="67">
        <f t="shared" si="134"/>
        <v>169.27110887130584</v>
      </c>
      <c r="AA44" s="67">
        <f t="shared" si="134"/>
        <v>171.09458327377763</v>
      </c>
      <c r="AB44" s="67">
        <f t="shared" si="134"/>
        <v>172.91805767624942</v>
      </c>
      <c r="AC44" s="67">
        <f t="shared" si="134"/>
        <v>174.74153207872121</v>
      </c>
      <c r="AD44" s="67">
        <f t="shared" si="134"/>
        <v>176.565006481193</v>
      </c>
      <c r="AE44" s="67">
        <f t="shared" si="134"/>
        <v>178.38848088366478</v>
      </c>
      <c r="AF44" s="67">
        <f t="shared" si="134"/>
        <v>180.21195528613657</v>
      </c>
      <c r="AG44" s="67">
        <f t="shared" si="134"/>
        <v>182.03542968860836</v>
      </c>
      <c r="AH44" s="67">
        <f t="shared" si="134"/>
        <v>183.85890409108015</v>
      </c>
      <c r="AI44" s="67">
        <f t="shared" si="134"/>
        <v>185.68237849355194</v>
      </c>
      <c r="AJ44" s="67">
        <f t="shared" si="134"/>
        <v>187.50585289602373</v>
      </c>
      <c r="AK44" s="67">
        <f t="shared" si="134"/>
        <v>189.32932729849551</v>
      </c>
      <c r="AL44" s="67">
        <f t="shared" si="134"/>
        <v>191.1528017009673</v>
      </c>
      <c r="AM44" s="76">
        <f t="shared" si="130"/>
        <v>192.97627610343889</v>
      </c>
    </row>
    <row r="45" spans="1:39" x14ac:dyDescent="0.25">
      <c r="A45" s="74" t="s">
        <v>62</v>
      </c>
      <c r="B45" s="77">
        <v>195.22054259999999</v>
      </c>
      <c r="C45" s="67">
        <f t="shared" ref="C45:R45" si="135">B45+($S45-$B45)/($S$13-$B$13)</f>
        <v>210.68904891176064</v>
      </c>
      <c r="D45" s="67">
        <f t="shared" si="135"/>
        <v>226.15755522352129</v>
      </c>
      <c r="E45" s="67">
        <f t="shared" si="135"/>
        <v>241.62606153528193</v>
      </c>
      <c r="F45" s="67">
        <f t="shared" si="135"/>
        <v>257.09456784704258</v>
      </c>
      <c r="G45" s="67">
        <f t="shared" si="135"/>
        <v>272.56307415880326</v>
      </c>
      <c r="H45" s="67">
        <f t="shared" si="135"/>
        <v>288.03158047056394</v>
      </c>
      <c r="I45" s="67">
        <f t="shared" si="135"/>
        <v>303.50008678232462</v>
      </c>
      <c r="J45" s="67">
        <f t="shared" si="135"/>
        <v>318.96859309408529</v>
      </c>
      <c r="K45" s="67">
        <f t="shared" si="135"/>
        <v>334.43709940584597</v>
      </c>
      <c r="L45" s="67">
        <f t="shared" si="135"/>
        <v>349.90560571760665</v>
      </c>
      <c r="M45" s="67">
        <f t="shared" si="135"/>
        <v>365.37411202936732</v>
      </c>
      <c r="N45" s="67">
        <f t="shared" si="135"/>
        <v>380.842618341128</v>
      </c>
      <c r="O45" s="67">
        <f t="shared" si="135"/>
        <v>396.31112465288868</v>
      </c>
      <c r="P45" s="67">
        <f t="shared" si="135"/>
        <v>411.77963096464936</v>
      </c>
      <c r="Q45" s="67">
        <f t="shared" si="135"/>
        <v>427.24813727641003</v>
      </c>
      <c r="R45" s="67">
        <f t="shared" si="135"/>
        <v>442.71664358817071</v>
      </c>
      <c r="S45" s="76">
        <f t="shared" si="128"/>
        <v>458.18514989993105</v>
      </c>
      <c r="T45" s="67">
        <f t="shared" ref="T45:AL45" si="136">S45+($AM45-$S45)/($AM$13-$S$13)</f>
        <v>469.10140953735703</v>
      </c>
      <c r="U45" s="67">
        <f t="shared" si="136"/>
        <v>480.01766917478301</v>
      </c>
      <c r="V45" s="67">
        <f t="shared" si="136"/>
        <v>490.93392881220899</v>
      </c>
      <c r="W45" s="67">
        <f t="shared" si="136"/>
        <v>501.85018844963497</v>
      </c>
      <c r="X45" s="67">
        <f t="shared" si="136"/>
        <v>512.76644808706089</v>
      </c>
      <c r="Y45" s="67">
        <f t="shared" si="136"/>
        <v>523.68270772448682</v>
      </c>
      <c r="Z45" s="67">
        <f t="shared" si="136"/>
        <v>534.59896736191274</v>
      </c>
      <c r="AA45" s="67">
        <f t="shared" si="136"/>
        <v>545.51522699933867</v>
      </c>
      <c r="AB45" s="67">
        <f t="shared" si="136"/>
        <v>556.43148663676459</v>
      </c>
      <c r="AC45" s="67">
        <f t="shared" si="136"/>
        <v>567.34774627419051</v>
      </c>
      <c r="AD45" s="67">
        <f t="shared" si="136"/>
        <v>578.26400591161644</v>
      </c>
      <c r="AE45" s="67">
        <f t="shared" si="136"/>
        <v>589.18026554904236</v>
      </c>
      <c r="AF45" s="67">
        <f t="shared" si="136"/>
        <v>600.09652518646828</v>
      </c>
      <c r="AG45" s="67">
        <f t="shared" si="136"/>
        <v>611.01278482389421</v>
      </c>
      <c r="AH45" s="67">
        <f t="shared" si="136"/>
        <v>621.92904446132013</v>
      </c>
      <c r="AI45" s="67">
        <f t="shared" si="136"/>
        <v>632.84530409874606</v>
      </c>
      <c r="AJ45" s="67">
        <f t="shared" si="136"/>
        <v>643.76156373617198</v>
      </c>
      <c r="AK45" s="67">
        <f t="shared" si="136"/>
        <v>654.6778233735979</v>
      </c>
      <c r="AL45" s="67">
        <f t="shared" si="136"/>
        <v>665.59408301102383</v>
      </c>
      <c r="AM45" s="76">
        <f t="shared" si="130"/>
        <v>676.51034264845043</v>
      </c>
    </row>
    <row r="46" spans="1:39" x14ac:dyDescent="0.25">
      <c r="A46" s="74" t="s">
        <v>78</v>
      </c>
      <c r="B46" s="79">
        <f>SUM(B41:B45)</f>
        <v>853.740999633</v>
      </c>
      <c r="C46" s="69">
        <f t="shared" ref="C46" si="137">SUM(C41:C45)</f>
        <v>908.72920504991521</v>
      </c>
      <c r="D46" s="69">
        <f t="shared" ref="D46" si="138">SUM(D41:D45)</f>
        <v>963.71741046683019</v>
      </c>
      <c r="E46" s="69">
        <f t="shared" ref="E46" si="139">SUM(E41:E45)</f>
        <v>1018.7056158837455</v>
      </c>
      <c r="F46" s="69">
        <f t="shared" ref="F46" si="140">SUM(F41:F45)</f>
        <v>1073.6938213006606</v>
      </c>
      <c r="G46" s="69">
        <f t="shared" ref="G46" si="141">SUM(G41:G45)</f>
        <v>1128.6820267175758</v>
      </c>
      <c r="H46" s="69">
        <f t="shared" ref="H46" si="142">SUM(H41:H45)</f>
        <v>1183.670232134491</v>
      </c>
      <c r="I46" s="69">
        <f t="shared" ref="I46" si="143">SUM(I41:I45)</f>
        <v>1238.6584375514062</v>
      </c>
      <c r="J46" s="69">
        <f t="shared" ref="J46" si="144">SUM(J41:J45)</f>
        <v>1293.6466429683212</v>
      </c>
      <c r="K46" s="69">
        <f t="shared" ref="K46" si="145">SUM(K41:K45)</f>
        <v>1348.6348483852366</v>
      </c>
      <c r="L46" s="69">
        <f t="shared" ref="L46" si="146">SUM(L41:L45)</f>
        <v>1403.6230538021516</v>
      </c>
      <c r="M46" s="69">
        <f t="shared" ref="M46" si="147">SUM(M41:M45)</f>
        <v>1458.6112592190668</v>
      </c>
      <c r="N46" s="69">
        <f t="shared" ref="N46" si="148">SUM(N41:N45)</f>
        <v>1513.5994646359818</v>
      </c>
      <c r="O46" s="69">
        <f t="shared" ref="O46" si="149">SUM(O41:O45)</f>
        <v>1568.587670052897</v>
      </c>
      <c r="P46" s="69">
        <f t="shared" ref="P46" si="150">SUM(P41:P45)</f>
        <v>1623.5758754698124</v>
      </c>
      <c r="Q46" s="69">
        <f t="shared" ref="Q46" si="151">SUM(Q41:Q45)</f>
        <v>1678.5640808867274</v>
      </c>
      <c r="R46" s="69">
        <f t="shared" ref="R46" si="152">SUM(R41:R45)</f>
        <v>1733.5522863036426</v>
      </c>
      <c r="S46" s="79">
        <f t="shared" ref="S46" si="153">SUM(S41:S45)</f>
        <v>1788.5404917205581</v>
      </c>
      <c r="T46" s="69">
        <f t="shared" ref="T46" si="154">SUM(T41:T45)</f>
        <v>1831.1256807806558</v>
      </c>
      <c r="U46" s="69">
        <f t="shared" ref="U46" si="155">SUM(U41:U45)</f>
        <v>1873.7108698407537</v>
      </c>
      <c r="V46" s="69">
        <f t="shared" ref="V46" si="156">SUM(V41:V45)</f>
        <v>1916.2960589008517</v>
      </c>
      <c r="W46" s="69">
        <f t="shared" ref="W46" si="157">SUM(W41:W45)</f>
        <v>1958.8812479609501</v>
      </c>
      <c r="X46" s="69">
        <f t="shared" ref="X46" si="158">SUM(X41:X45)</f>
        <v>2001.466437021048</v>
      </c>
      <c r="Y46" s="69">
        <f t="shared" ref="Y46" si="159">SUM(Y41:Y45)</f>
        <v>2044.0516260811457</v>
      </c>
      <c r="Z46" s="69">
        <f t="shared" ref="Z46" si="160">SUM(Z41:Z45)</f>
        <v>2086.6368151412435</v>
      </c>
      <c r="AA46" s="69">
        <f t="shared" ref="AA46" si="161">SUM(AA41:AA45)</f>
        <v>2129.2220042013419</v>
      </c>
      <c r="AB46" s="69">
        <f t="shared" ref="AB46" si="162">SUM(AB41:AB45)</f>
        <v>2171.8071932614394</v>
      </c>
      <c r="AC46" s="69">
        <f t="shared" ref="AC46" si="163">SUM(AC41:AC45)</f>
        <v>2214.3923823215373</v>
      </c>
      <c r="AD46" s="69">
        <f t="shared" ref="AD46" si="164">SUM(AD41:AD45)</f>
        <v>2256.9775713816352</v>
      </c>
      <c r="AE46" s="69">
        <f t="shared" ref="AE46" si="165">SUM(AE41:AE45)</f>
        <v>2299.5627604417336</v>
      </c>
      <c r="AF46" s="69">
        <f t="shared" ref="AF46" si="166">SUM(AF41:AF45)</f>
        <v>2342.1479495018316</v>
      </c>
      <c r="AG46" s="69">
        <f t="shared" ref="AG46" si="167">SUM(AG41:AG45)</f>
        <v>2384.7331385619291</v>
      </c>
      <c r="AH46" s="69">
        <f t="shared" ref="AH46" si="168">SUM(AH41:AH45)</f>
        <v>2427.318327622027</v>
      </c>
      <c r="AI46" s="69">
        <f t="shared" ref="AI46" si="169">SUM(AI41:AI45)</f>
        <v>2469.9035166821254</v>
      </c>
      <c r="AJ46" s="69">
        <f t="shared" ref="AJ46" si="170">SUM(AJ41:AJ45)</f>
        <v>2512.4887057422229</v>
      </c>
      <c r="AK46" s="69">
        <f t="shared" ref="AK46" si="171">SUM(AK41:AK45)</f>
        <v>2555.0738948023209</v>
      </c>
      <c r="AL46" s="69">
        <f t="shared" ref="AL46" si="172">SUM(AL41:AL45)</f>
        <v>2597.6590838624188</v>
      </c>
      <c r="AM46" s="79">
        <f t="shared" ref="AM46" si="173">SUM(AM41:AM45)</f>
        <v>2640.2442729225195</v>
      </c>
    </row>
    <row r="48" spans="1:39" ht="18.75" x14ac:dyDescent="0.3">
      <c r="A48" s="72" t="s">
        <v>91</v>
      </c>
    </row>
    <row r="49" spans="1:39" x14ac:dyDescent="0.25">
      <c r="B49" s="78">
        <v>2013</v>
      </c>
      <c r="C49" s="66">
        <v>2014</v>
      </c>
      <c r="D49" s="66">
        <v>2015</v>
      </c>
      <c r="E49" s="66">
        <v>2016</v>
      </c>
      <c r="F49" s="66">
        <v>2017</v>
      </c>
      <c r="G49" s="66">
        <v>2018</v>
      </c>
      <c r="H49" s="66">
        <v>2019</v>
      </c>
      <c r="I49" s="66">
        <v>2020</v>
      </c>
      <c r="J49" s="66">
        <v>2021</v>
      </c>
      <c r="K49" s="66">
        <v>2022</v>
      </c>
      <c r="L49" s="66">
        <v>2023</v>
      </c>
      <c r="M49" s="66">
        <v>2024</v>
      </c>
      <c r="N49" s="66">
        <v>2025</v>
      </c>
      <c r="O49" s="66">
        <v>2026</v>
      </c>
      <c r="P49" s="66">
        <v>2027</v>
      </c>
      <c r="Q49" s="66">
        <v>2028</v>
      </c>
      <c r="R49" s="66">
        <v>2029</v>
      </c>
      <c r="S49" s="78">
        <v>2030</v>
      </c>
      <c r="T49" s="66">
        <v>2031</v>
      </c>
      <c r="U49" s="66">
        <v>2032</v>
      </c>
      <c r="V49" s="66">
        <v>2033</v>
      </c>
      <c r="W49" s="66">
        <v>2034</v>
      </c>
      <c r="X49" s="66">
        <v>2035</v>
      </c>
      <c r="Y49" s="66">
        <v>2036</v>
      </c>
      <c r="Z49" s="66">
        <v>2037</v>
      </c>
      <c r="AA49" s="66">
        <v>2038</v>
      </c>
      <c r="AB49" s="66">
        <v>2039</v>
      </c>
      <c r="AC49" s="66">
        <v>2040</v>
      </c>
      <c r="AD49" s="66">
        <v>2041</v>
      </c>
      <c r="AE49" s="66">
        <v>2042</v>
      </c>
      <c r="AF49" s="66">
        <v>2043</v>
      </c>
      <c r="AG49" s="66">
        <v>2044</v>
      </c>
      <c r="AH49" s="66">
        <v>2045</v>
      </c>
      <c r="AI49" s="66">
        <v>2046</v>
      </c>
      <c r="AJ49" s="66">
        <v>2047</v>
      </c>
      <c r="AK49" s="66">
        <v>2048</v>
      </c>
      <c r="AL49" s="66">
        <v>2049</v>
      </c>
      <c r="AM49" s="78">
        <v>2050</v>
      </c>
    </row>
    <row r="50" spans="1:39" x14ac:dyDescent="0.25">
      <c r="A50" s="74" t="s">
        <v>50</v>
      </c>
      <c r="B50" s="77">
        <v>0</v>
      </c>
      <c r="C50" s="67">
        <f>B50+($S50-$B50)/($S$13-$B$13)</f>
        <v>0</v>
      </c>
      <c r="D50" s="67">
        <f t="shared" ref="D50:R50" si="174">C50+($S50-$B50)/($S$13-$B$13)</f>
        <v>0</v>
      </c>
      <c r="E50" s="67">
        <f t="shared" si="174"/>
        <v>0</v>
      </c>
      <c r="F50" s="67">
        <f t="shared" si="174"/>
        <v>0</v>
      </c>
      <c r="G50" s="67">
        <f t="shared" si="174"/>
        <v>0</v>
      </c>
      <c r="H50" s="67">
        <f t="shared" si="174"/>
        <v>0</v>
      </c>
      <c r="I50" s="67">
        <f t="shared" si="174"/>
        <v>0</v>
      </c>
      <c r="J50" s="67">
        <f t="shared" si="174"/>
        <v>0</v>
      </c>
      <c r="K50" s="67">
        <f t="shared" si="174"/>
        <v>0</v>
      </c>
      <c r="L50" s="67">
        <f t="shared" si="174"/>
        <v>0</v>
      </c>
      <c r="M50" s="67">
        <f t="shared" si="174"/>
        <v>0</v>
      </c>
      <c r="N50" s="67">
        <f t="shared" si="174"/>
        <v>0</v>
      </c>
      <c r="O50" s="67">
        <f t="shared" si="174"/>
        <v>0</v>
      </c>
      <c r="P50" s="67">
        <f t="shared" si="174"/>
        <v>0</v>
      </c>
      <c r="Q50" s="67">
        <f t="shared" si="174"/>
        <v>0</v>
      </c>
      <c r="R50" s="67">
        <f t="shared" si="174"/>
        <v>0</v>
      </c>
      <c r="S50" s="76">
        <f>AK4</f>
        <v>0</v>
      </c>
      <c r="T50" s="67">
        <f>S50+($AM50-$S50)/($AM$13-$S$13)</f>
        <v>0</v>
      </c>
      <c r="U50" s="67">
        <f t="shared" ref="U50:AL50" si="175">T50+($AM50-$S50)/($AM$13-$S$13)</f>
        <v>0</v>
      </c>
      <c r="V50" s="67">
        <f t="shared" si="175"/>
        <v>0</v>
      </c>
      <c r="W50" s="67">
        <f t="shared" si="175"/>
        <v>0</v>
      </c>
      <c r="X50" s="67">
        <f t="shared" si="175"/>
        <v>0</v>
      </c>
      <c r="Y50" s="67">
        <f t="shared" si="175"/>
        <v>0</v>
      </c>
      <c r="Z50" s="67">
        <f t="shared" si="175"/>
        <v>0</v>
      </c>
      <c r="AA50" s="67">
        <f t="shared" si="175"/>
        <v>0</v>
      </c>
      <c r="AB50" s="67">
        <f t="shared" si="175"/>
        <v>0</v>
      </c>
      <c r="AC50" s="67">
        <f t="shared" si="175"/>
        <v>0</v>
      </c>
      <c r="AD50" s="67">
        <f t="shared" si="175"/>
        <v>0</v>
      </c>
      <c r="AE50" s="67">
        <f t="shared" si="175"/>
        <v>0</v>
      </c>
      <c r="AF50" s="67">
        <f t="shared" si="175"/>
        <v>0</v>
      </c>
      <c r="AG50" s="67">
        <f t="shared" si="175"/>
        <v>0</v>
      </c>
      <c r="AH50" s="67">
        <f t="shared" si="175"/>
        <v>0</v>
      </c>
      <c r="AI50" s="67">
        <f t="shared" si="175"/>
        <v>0</v>
      </c>
      <c r="AJ50" s="67">
        <f t="shared" si="175"/>
        <v>0</v>
      </c>
      <c r="AK50" s="67">
        <f t="shared" si="175"/>
        <v>0</v>
      </c>
      <c r="AL50" s="67">
        <f t="shared" si="175"/>
        <v>0</v>
      </c>
      <c r="AM50" s="76">
        <f>AM4</f>
        <v>0</v>
      </c>
    </row>
    <row r="51" spans="1:39" x14ac:dyDescent="0.25">
      <c r="A51" s="74" t="s">
        <v>53</v>
      </c>
      <c r="B51" s="77">
        <v>63.782443000000001</v>
      </c>
      <c r="C51" s="67">
        <f t="shared" ref="C51:R51" si="176">B51+($S51-$B51)/($S$13-$B$13)</f>
        <v>63.029391989423978</v>
      </c>
      <c r="D51" s="67">
        <f t="shared" si="176"/>
        <v>62.276340978847955</v>
      </c>
      <c r="E51" s="67">
        <f t="shared" si="176"/>
        <v>61.523289968271932</v>
      </c>
      <c r="F51" s="67">
        <f t="shared" si="176"/>
        <v>60.770238957695909</v>
      </c>
      <c r="G51" s="67">
        <f t="shared" si="176"/>
        <v>60.017187947119886</v>
      </c>
      <c r="H51" s="67">
        <f t="shared" si="176"/>
        <v>59.264136936543863</v>
      </c>
      <c r="I51" s="67">
        <f t="shared" si="176"/>
        <v>58.511085925967841</v>
      </c>
      <c r="J51" s="67">
        <f t="shared" si="176"/>
        <v>57.758034915391818</v>
      </c>
      <c r="K51" s="67">
        <f t="shared" si="176"/>
        <v>57.004983904815795</v>
      </c>
      <c r="L51" s="67">
        <f t="shared" si="176"/>
        <v>56.251932894239772</v>
      </c>
      <c r="M51" s="67">
        <f t="shared" si="176"/>
        <v>55.498881883663749</v>
      </c>
      <c r="N51" s="67">
        <f t="shared" si="176"/>
        <v>54.745830873087726</v>
      </c>
      <c r="O51" s="67">
        <f t="shared" si="176"/>
        <v>53.992779862511703</v>
      </c>
      <c r="P51" s="67">
        <f t="shared" si="176"/>
        <v>53.239728851935681</v>
      </c>
      <c r="Q51" s="67">
        <f t="shared" si="176"/>
        <v>52.486677841359658</v>
      </c>
      <c r="R51" s="67">
        <f t="shared" si="176"/>
        <v>51.733626830783635</v>
      </c>
      <c r="S51" s="76">
        <f t="shared" ref="S51:S54" si="177">AK5</f>
        <v>50.980575820207648</v>
      </c>
      <c r="T51" s="67">
        <f t="shared" ref="T51:AL51" si="178">S51+($AM51-$S51)/($AM$13-$S$13)</f>
        <v>51.519559297891263</v>
      </c>
      <c r="U51" s="67">
        <f t="shared" si="178"/>
        <v>52.058542775574878</v>
      </c>
      <c r="V51" s="67">
        <f t="shared" si="178"/>
        <v>52.597526253258494</v>
      </c>
      <c r="W51" s="67">
        <f t="shared" si="178"/>
        <v>53.136509730942109</v>
      </c>
      <c r="X51" s="67">
        <f t="shared" si="178"/>
        <v>53.675493208625724</v>
      </c>
      <c r="Y51" s="67">
        <f t="shared" si="178"/>
        <v>54.214476686309339</v>
      </c>
      <c r="Z51" s="67">
        <f t="shared" si="178"/>
        <v>54.753460163992955</v>
      </c>
      <c r="AA51" s="67">
        <f t="shared" si="178"/>
        <v>55.29244364167657</v>
      </c>
      <c r="AB51" s="67">
        <f t="shared" si="178"/>
        <v>55.831427119360185</v>
      </c>
      <c r="AC51" s="67">
        <f t="shared" si="178"/>
        <v>56.370410597043801</v>
      </c>
      <c r="AD51" s="67">
        <f t="shared" si="178"/>
        <v>56.909394074727416</v>
      </c>
      <c r="AE51" s="67">
        <f t="shared" si="178"/>
        <v>57.448377552411031</v>
      </c>
      <c r="AF51" s="67">
        <f t="shared" si="178"/>
        <v>57.987361030094647</v>
      </c>
      <c r="AG51" s="67">
        <f t="shared" si="178"/>
        <v>58.526344507778262</v>
      </c>
      <c r="AH51" s="67">
        <f t="shared" si="178"/>
        <v>59.065327985461877</v>
      </c>
      <c r="AI51" s="67">
        <f t="shared" si="178"/>
        <v>59.604311463145493</v>
      </c>
      <c r="AJ51" s="67">
        <f t="shared" si="178"/>
        <v>60.143294940829108</v>
      </c>
      <c r="AK51" s="67">
        <f t="shared" si="178"/>
        <v>60.682278418512723</v>
      </c>
      <c r="AL51" s="67">
        <f t="shared" si="178"/>
        <v>61.221261896196339</v>
      </c>
      <c r="AM51" s="76">
        <f t="shared" ref="AM51:AM54" si="179">AM5</f>
        <v>61.760245373879883</v>
      </c>
    </row>
    <row r="52" spans="1:39" x14ac:dyDescent="0.25">
      <c r="A52" s="74" t="s">
        <v>12</v>
      </c>
      <c r="B52" s="77">
        <v>0</v>
      </c>
      <c r="C52" s="67">
        <f t="shared" ref="C52:R52" si="180">B52+($S52-$B52)/($S$13-$B$13)</f>
        <v>0</v>
      </c>
      <c r="D52" s="67">
        <f t="shared" si="180"/>
        <v>0</v>
      </c>
      <c r="E52" s="67">
        <f t="shared" si="180"/>
        <v>0</v>
      </c>
      <c r="F52" s="67">
        <f t="shared" si="180"/>
        <v>0</v>
      </c>
      <c r="G52" s="67">
        <f t="shared" si="180"/>
        <v>0</v>
      </c>
      <c r="H52" s="67">
        <f t="shared" si="180"/>
        <v>0</v>
      </c>
      <c r="I52" s="67">
        <f t="shared" si="180"/>
        <v>0</v>
      </c>
      <c r="J52" s="67">
        <f t="shared" si="180"/>
        <v>0</v>
      </c>
      <c r="K52" s="67">
        <f t="shared" si="180"/>
        <v>0</v>
      </c>
      <c r="L52" s="67">
        <f t="shared" si="180"/>
        <v>0</v>
      </c>
      <c r="M52" s="67">
        <f t="shared" si="180"/>
        <v>0</v>
      </c>
      <c r="N52" s="67">
        <f t="shared" si="180"/>
        <v>0</v>
      </c>
      <c r="O52" s="67">
        <f t="shared" si="180"/>
        <v>0</v>
      </c>
      <c r="P52" s="67">
        <f t="shared" si="180"/>
        <v>0</v>
      </c>
      <c r="Q52" s="67">
        <f t="shared" si="180"/>
        <v>0</v>
      </c>
      <c r="R52" s="67">
        <f t="shared" si="180"/>
        <v>0</v>
      </c>
      <c r="S52" s="76">
        <f t="shared" si="177"/>
        <v>0</v>
      </c>
      <c r="T52" s="67">
        <f t="shared" ref="T52:AL52" si="181">S52+($AM52-$S52)/($AM$13-$S$13)</f>
        <v>0</v>
      </c>
      <c r="U52" s="67">
        <f t="shared" si="181"/>
        <v>0</v>
      </c>
      <c r="V52" s="67">
        <f t="shared" si="181"/>
        <v>0</v>
      </c>
      <c r="W52" s="67">
        <f t="shared" si="181"/>
        <v>0</v>
      </c>
      <c r="X52" s="67">
        <f t="shared" si="181"/>
        <v>0</v>
      </c>
      <c r="Y52" s="67">
        <f t="shared" si="181"/>
        <v>0</v>
      </c>
      <c r="Z52" s="67">
        <f t="shared" si="181"/>
        <v>0</v>
      </c>
      <c r="AA52" s="67">
        <f t="shared" si="181"/>
        <v>0</v>
      </c>
      <c r="AB52" s="67">
        <f t="shared" si="181"/>
        <v>0</v>
      </c>
      <c r="AC52" s="67">
        <f t="shared" si="181"/>
        <v>0</v>
      </c>
      <c r="AD52" s="67">
        <f t="shared" si="181"/>
        <v>0</v>
      </c>
      <c r="AE52" s="67">
        <f t="shared" si="181"/>
        <v>0</v>
      </c>
      <c r="AF52" s="67">
        <f t="shared" si="181"/>
        <v>0</v>
      </c>
      <c r="AG52" s="67">
        <f t="shared" si="181"/>
        <v>0</v>
      </c>
      <c r="AH52" s="67">
        <f t="shared" si="181"/>
        <v>0</v>
      </c>
      <c r="AI52" s="67">
        <f t="shared" si="181"/>
        <v>0</v>
      </c>
      <c r="AJ52" s="67">
        <f t="shared" si="181"/>
        <v>0</v>
      </c>
      <c r="AK52" s="67">
        <f t="shared" si="181"/>
        <v>0</v>
      </c>
      <c r="AL52" s="67">
        <f t="shared" si="181"/>
        <v>0</v>
      </c>
      <c r="AM52" s="76">
        <f t="shared" si="179"/>
        <v>0</v>
      </c>
    </row>
    <row r="53" spans="1:39" x14ac:dyDescent="0.25">
      <c r="A53" s="74" t="s">
        <v>46</v>
      </c>
      <c r="B53" s="77">
        <v>0</v>
      </c>
      <c r="C53" s="67">
        <f t="shared" ref="C53:R53" si="182">B53+($S53-$B53)/($S$13-$B$13)</f>
        <v>0</v>
      </c>
      <c r="D53" s="67">
        <f t="shared" si="182"/>
        <v>0</v>
      </c>
      <c r="E53" s="67">
        <f t="shared" si="182"/>
        <v>0</v>
      </c>
      <c r="F53" s="67">
        <f t="shared" si="182"/>
        <v>0</v>
      </c>
      <c r="G53" s="67">
        <f t="shared" si="182"/>
        <v>0</v>
      </c>
      <c r="H53" s="67">
        <f t="shared" si="182"/>
        <v>0</v>
      </c>
      <c r="I53" s="67">
        <f t="shared" si="182"/>
        <v>0</v>
      </c>
      <c r="J53" s="67">
        <f t="shared" si="182"/>
        <v>0</v>
      </c>
      <c r="K53" s="67">
        <f t="shared" si="182"/>
        <v>0</v>
      </c>
      <c r="L53" s="67">
        <f t="shared" si="182"/>
        <v>0</v>
      </c>
      <c r="M53" s="67">
        <f t="shared" si="182"/>
        <v>0</v>
      </c>
      <c r="N53" s="67">
        <f t="shared" si="182"/>
        <v>0</v>
      </c>
      <c r="O53" s="67">
        <f t="shared" si="182"/>
        <v>0</v>
      </c>
      <c r="P53" s="67">
        <f t="shared" si="182"/>
        <v>0</v>
      </c>
      <c r="Q53" s="67">
        <f t="shared" si="182"/>
        <v>0</v>
      </c>
      <c r="R53" s="67">
        <f t="shared" si="182"/>
        <v>0</v>
      </c>
      <c r="S53" s="76">
        <f t="shared" si="177"/>
        <v>0</v>
      </c>
      <c r="T53" s="67">
        <f t="shared" ref="T53:AL53" si="183">S53+($AM53-$S53)/($AM$13-$S$13)</f>
        <v>0</v>
      </c>
      <c r="U53" s="67">
        <f t="shared" si="183"/>
        <v>0</v>
      </c>
      <c r="V53" s="67">
        <f t="shared" si="183"/>
        <v>0</v>
      </c>
      <c r="W53" s="67">
        <f t="shared" si="183"/>
        <v>0</v>
      </c>
      <c r="X53" s="67">
        <f t="shared" si="183"/>
        <v>0</v>
      </c>
      <c r="Y53" s="67">
        <f t="shared" si="183"/>
        <v>0</v>
      </c>
      <c r="Z53" s="67">
        <f t="shared" si="183"/>
        <v>0</v>
      </c>
      <c r="AA53" s="67">
        <f t="shared" si="183"/>
        <v>0</v>
      </c>
      <c r="AB53" s="67">
        <f t="shared" si="183"/>
        <v>0</v>
      </c>
      <c r="AC53" s="67">
        <f t="shared" si="183"/>
        <v>0</v>
      </c>
      <c r="AD53" s="67">
        <f t="shared" si="183"/>
        <v>0</v>
      </c>
      <c r="AE53" s="67">
        <f t="shared" si="183"/>
        <v>0</v>
      </c>
      <c r="AF53" s="67">
        <f t="shared" si="183"/>
        <v>0</v>
      </c>
      <c r="AG53" s="67">
        <f t="shared" si="183"/>
        <v>0</v>
      </c>
      <c r="AH53" s="67">
        <f t="shared" si="183"/>
        <v>0</v>
      </c>
      <c r="AI53" s="67">
        <f t="shared" si="183"/>
        <v>0</v>
      </c>
      <c r="AJ53" s="67">
        <f t="shared" si="183"/>
        <v>0</v>
      </c>
      <c r="AK53" s="67">
        <f t="shared" si="183"/>
        <v>0</v>
      </c>
      <c r="AL53" s="67">
        <f t="shared" si="183"/>
        <v>0</v>
      </c>
      <c r="AM53" s="76">
        <f t="shared" si="179"/>
        <v>0</v>
      </c>
    </row>
    <row r="54" spans="1:39" x14ac:dyDescent="0.25">
      <c r="A54" s="74" t="s">
        <v>62</v>
      </c>
      <c r="B54" s="77">
        <v>255.42239699999999</v>
      </c>
      <c r="C54" s="67">
        <f t="shared" ref="C54:R54" si="184">B54+($S54-$B54)/($S$13-$B$13)</f>
        <v>250.20190986027308</v>
      </c>
      <c r="D54" s="67">
        <f t="shared" si="184"/>
        <v>244.98142272054616</v>
      </c>
      <c r="E54" s="67">
        <f t="shared" si="184"/>
        <v>239.76093558081925</v>
      </c>
      <c r="F54" s="67">
        <f t="shared" si="184"/>
        <v>234.54044844109234</v>
      </c>
      <c r="G54" s="67">
        <f t="shared" si="184"/>
        <v>229.31996130136542</v>
      </c>
      <c r="H54" s="67">
        <f t="shared" si="184"/>
        <v>224.09947416163851</v>
      </c>
      <c r="I54" s="67">
        <f t="shared" si="184"/>
        <v>218.8789870219116</v>
      </c>
      <c r="J54" s="67">
        <f t="shared" si="184"/>
        <v>213.65849988218469</v>
      </c>
      <c r="K54" s="67">
        <f t="shared" si="184"/>
        <v>208.43801274245777</v>
      </c>
      <c r="L54" s="67">
        <f t="shared" si="184"/>
        <v>203.21752560273086</v>
      </c>
      <c r="M54" s="67">
        <f t="shared" si="184"/>
        <v>197.99703846300395</v>
      </c>
      <c r="N54" s="67">
        <f t="shared" si="184"/>
        <v>192.77655132327703</v>
      </c>
      <c r="O54" s="67">
        <f t="shared" si="184"/>
        <v>187.55606418355012</v>
      </c>
      <c r="P54" s="67">
        <f t="shared" si="184"/>
        <v>182.33557704382321</v>
      </c>
      <c r="Q54" s="67">
        <f t="shared" si="184"/>
        <v>177.11508990409629</v>
      </c>
      <c r="R54" s="67">
        <f t="shared" si="184"/>
        <v>171.89460276436938</v>
      </c>
      <c r="S54" s="76">
        <f t="shared" si="177"/>
        <v>166.67411562464224</v>
      </c>
      <c r="T54" s="67">
        <f t="shared" ref="T54:AL54" si="185">S54+($AM54-$S54)/($AM$13-$S$13)</f>
        <v>166.24816597844477</v>
      </c>
      <c r="U54" s="67">
        <f t="shared" si="185"/>
        <v>165.82221633224731</v>
      </c>
      <c r="V54" s="67">
        <f t="shared" si="185"/>
        <v>165.39626668604984</v>
      </c>
      <c r="W54" s="67">
        <f t="shared" si="185"/>
        <v>164.97031703985238</v>
      </c>
      <c r="X54" s="67">
        <f t="shared" si="185"/>
        <v>164.54436739365491</v>
      </c>
      <c r="Y54" s="67">
        <f t="shared" si="185"/>
        <v>164.11841774745744</v>
      </c>
      <c r="Z54" s="67">
        <f t="shared" si="185"/>
        <v>163.69246810125998</v>
      </c>
      <c r="AA54" s="67">
        <f t="shared" si="185"/>
        <v>163.26651845506251</v>
      </c>
      <c r="AB54" s="67">
        <f t="shared" si="185"/>
        <v>162.84056880886504</v>
      </c>
      <c r="AC54" s="67">
        <f t="shared" si="185"/>
        <v>162.41461916266758</v>
      </c>
      <c r="AD54" s="67">
        <f t="shared" si="185"/>
        <v>161.98866951647011</v>
      </c>
      <c r="AE54" s="67">
        <f t="shared" si="185"/>
        <v>161.56271987027264</v>
      </c>
      <c r="AF54" s="67">
        <f t="shared" si="185"/>
        <v>161.13677022407518</v>
      </c>
      <c r="AG54" s="67">
        <f t="shared" si="185"/>
        <v>160.71082057787771</v>
      </c>
      <c r="AH54" s="67">
        <f t="shared" si="185"/>
        <v>160.28487093168025</v>
      </c>
      <c r="AI54" s="67">
        <f t="shared" si="185"/>
        <v>159.85892128548278</v>
      </c>
      <c r="AJ54" s="67">
        <f t="shared" si="185"/>
        <v>159.43297163928531</v>
      </c>
      <c r="AK54" s="67">
        <f t="shared" si="185"/>
        <v>159.00702199308785</v>
      </c>
      <c r="AL54" s="67">
        <f t="shared" si="185"/>
        <v>158.58107234689038</v>
      </c>
      <c r="AM54" s="76">
        <f t="shared" si="179"/>
        <v>158.15512270069277</v>
      </c>
    </row>
    <row r="55" spans="1:39" x14ac:dyDescent="0.25">
      <c r="A55" s="74" t="s">
        <v>78</v>
      </c>
      <c r="B55" s="79">
        <f>SUM(B50:B54)</f>
        <v>319.20483999999999</v>
      </c>
      <c r="C55" s="69">
        <f t="shared" ref="C55" si="186">SUM(C50:C54)</f>
        <v>313.23130184969705</v>
      </c>
      <c r="D55" s="69">
        <f t="shared" ref="D55" si="187">SUM(D50:D54)</f>
        <v>307.2577636993941</v>
      </c>
      <c r="E55" s="69">
        <f t="shared" ref="E55" si="188">SUM(E50:E54)</f>
        <v>301.28422554909116</v>
      </c>
      <c r="F55" s="69">
        <f t="shared" ref="F55" si="189">SUM(F50:F54)</f>
        <v>295.31068739878822</v>
      </c>
      <c r="G55" s="69">
        <f t="shared" ref="G55" si="190">SUM(G50:G54)</f>
        <v>289.33714924848533</v>
      </c>
      <c r="H55" s="69">
        <f t="shared" ref="H55" si="191">SUM(H50:H54)</f>
        <v>283.36361109818239</v>
      </c>
      <c r="I55" s="69">
        <f t="shared" ref="I55" si="192">SUM(I50:I54)</f>
        <v>277.39007294787945</v>
      </c>
      <c r="J55" s="69">
        <f t="shared" ref="J55" si="193">SUM(J50:J54)</f>
        <v>271.4165347975765</v>
      </c>
      <c r="K55" s="69">
        <f t="shared" ref="K55" si="194">SUM(K50:K54)</f>
        <v>265.44299664727356</v>
      </c>
      <c r="L55" s="69">
        <f t="shared" ref="L55" si="195">SUM(L50:L54)</f>
        <v>259.46945849697062</v>
      </c>
      <c r="M55" s="69">
        <f t="shared" ref="M55" si="196">SUM(M50:M54)</f>
        <v>253.4959203466677</v>
      </c>
      <c r="N55" s="69">
        <f t="shared" ref="N55" si="197">SUM(N50:N54)</f>
        <v>247.52238219636476</v>
      </c>
      <c r="O55" s="69">
        <f t="shared" ref="O55" si="198">SUM(O50:O54)</f>
        <v>241.54884404606182</v>
      </c>
      <c r="P55" s="69">
        <f t="shared" ref="P55" si="199">SUM(P50:P54)</f>
        <v>235.5753058957589</v>
      </c>
      <c r="Q55" s="69">
        <f t="shared" ref="Q55" si="200">SUM(Q50:Q54)</f>
        <v>229.60176774545596</v>
      </c>
      <c r="R55" s="69">
        <f t="shared" ref="R55" si="201">SUM(R50:R54)</f>
        <v>223.62822959515302</v>
      </c>
      <c r="S55" s="79">
        <f t="shared" ref="S55" si="202">SUM(S50:S54)</f>
        <v>217.6546914448499</v>
      </c>
      <c r="T55" s="69">
        <f t="shared" ref="T55" si="203">SUM(T50:T54)</f>
        <v>217.76772527633602</v>
      </c>
      <c r="U55" s="69">
        <f t="shared" ref="U55" si="204">SUM(U50:U54)</f>
        <v>217.8807591078222</v>
      </c>
      <c r="V55" s="69">
        <f t="shared" ref="V55" si="205">SUM(V50:V54)</f>
        <v>217.99379293930832</v>
      </c>
      <c r="W55" s="69">
        <f t="shared" ref="W55" si="206">SUM(W50:W54)</f>
        <v>218.1068267707945</v>
      </c>
      <c r="X55" s="69">
        <f t="shared" ref="X55" si="207">SUM(X50:X54)</f>
        <v>218.21986060228062</v>
      </c>
      <c r="Y55" s="69">
        <f t="shared" ref="Y55" si="208">SUM(Y50:Y54)</f>
        <v>218.3328944337668</v>
      </c>
      <c r="Z55" s="69">
        <f t="shared" ref="Z55" si="209">SUM(Z50:Z54)</f>
        <v>218.44592826525292</v>
      </c>
      <c r="AA55" s="69">
        <f t="shared" ref="AA55" si="210">SUM(AA50:AA54)</f>
        <v>218.55896209673909</v>
      </c>
      <c r="AB55" s="69">
        <f t="shared" ref="AB55" si="211">SUM(AB50:AB54)</f>
        <v>218.67199592822521</v>
      </c>
      <c r="AC55" s="69">
        <f t="shared" ref="AC55" si="212">SUM(AC50:AC54)</f>
        <v>218.78502975971139</v>
      </c>
      <c r="AD55" s="69">
        <f t="shared" ref="AD55" si="213">SUM(AD50:AD54)</f>
        <v>218.89806359119751</v>
      </c>
      <c r="AE55" s="69">
        <f t="shared" ref="AE55" si="214">SUM(AE50:AE54)</f>
        <v>219.01109742268369</v>
      </c>
      <c r="AF55" s="69">
        <f t="shared" ref="AF55" si="215">SUM(AF50:AF54)</f>
        <v>219.12413125416981</v>
      </c>
      <c r="AG55" s="69">
        <f t="shared" ref="AG55" si="216">SUM(AG50:AG54)</f>
        <v>219.23716508565599</v>
      </c>
      <c r="AH55" s="69">
        <f t="shared" ref="AH55" si="217">SUM(AH50:AH54)</f>
        <v>219.35019891714211</v>
      </c>
      <c r="AI55" s="69">
        <f t="shared" ref="AI55" si="218">SUM(AI50:AI54)</f>
        <v>219.46323274862829</v>
      </c>
      <c r="AJ55" s="69">
        <f t="shared" ref="AJ55" si="219">SUM(AJ50:AJ54)</f>
        <v>219.57626658011441</v>
      </c>
      <c r="AK55" s="69">
        <f t="shared" ref="AK55" si="220">SUM(AK50:AK54)</f>
        <v>219.68930041160058</v>
      </c>
      <c r="AL55" s="69">
        <f t="shared" ref="AL55" si="221">SUM(AL50:AL54)</f>
        <v>219.8023342430867</v>
      </c>
      <c r="AM55" s="79">
        <f t="shared" ref="AM55" si="222">SUM(AM50:AM54)</f>
        <v>219.91536807457265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N55"/>
  <sheetViews>
    <sheetView tabSelected="1" topLeftCell="U1" workbookViewId="0">
      <selection activeCell="AN20" sqref="AN20"/>
    </sheetView>
  </sheetViews>
  <sheetFormatPr baseColWidth="10" defaultColWidth="11.42578125" defaultRowHeight="15" x14ac:dyDescent="0.25"/>
  <cols>
    <col min="1" max="1" width="22.7109375" customWidth="1"/>
    <col min="9" max="9" width="11" customWidth="1"/>
  </cols>
  <sheetData>
    <row r="1" spans="1:39" ht="18.75" x14ac:dyDescent="0.3">
      <c r="A1" s="72" t="s">
        <v>77</v>
      </c>
    </row>
    <row r="2" spans="1:39" ht="18.75" x14ac:dyDescent="0.3">
      <c r="A2" s="72" t="s">
        <v>81</v>
      </c>
      <c r="I2" s="61" t="s">
        <v>82</v>
      </c>
      <c r="J2" s="61"/>
      <c r="Q2" s="61" t="s">
        <v>83</v>
      </c>
      <c r="R2" s="61"/>
      <c r="Y2" s="61" t="s">
        <v>84</v>
      </c>
      <c r="Z2" s="61"/>
      <c r="AG2" s="61" t="s">
        <v>85</v>
      </c>
      <c r="AH2" s="61"/>
    </row>
    <row r="3" spans="1:39" x14ac:dyDescent="0.25">
      <c r="A3" s="89" t="s">
        <v>64</v>
      </c>
      <c r="B3" s="61">
        <v>2014</v>
      </c>
      <c r="C3" s="61">
        <v>2020</v>
      </c>
      <c r="D3" s="61">
        <v>2025</v>
      </c>
      <c r="E3" s="61">
        <v>2030</v>
      </c>
      <c r="F3" s="61">
        <v>2040</v>
      </c>
      <c r="G3" s="61">
        <v>2050</v>
      </c>
      <c r="H3" s="70"/>
      <c r="I3" s="89" t="s">
        <v>64</v>
      </c>
      <c r="J3" s="61">
        <v>2014</v>
      </c>
      <c r="K3" s="61">
        <v>2020</v>
      </c>
      <c r="L3" s="61">
        <v>2025</v>
      </c>
      <c r="M3" s="61">
        <v>2030</v>
      </c>
      <c r="N3" s="61">
        <v>2040</v>
      </c>
      <c r="O3" s="61">
        <v>2050</v>
      </c>
      <c r="Q3" s="89" t="s">
        <v>64</v>
      </c>
      <c r="R3" s="61">
        <v>2014</v>
      </c>
      <c r="S3" s="61">
        <v>2020</v>
      </c>
      <c r="T3" s="61">
        <v>2025</v>
      </c>
      <c r="U3" s="61">
        <v>2030</v>
      </c>
      <c r="V3" s="61">
        <v>2040</v>
      </c>
      <c r="W3" s="61">
        <v>2050</v>
      </c>
      <c r="Y3" s="89" t="s">
        <v>64</v>
      </c>
      <c r="Z3" s="61">
        <v>2014</v>
      </c>
      <c r="AA3" s="61">
        <v>2020</v>
      </c>
      <c r="AB3" s="61">
        <v>2025</v>
      </c>
      <c r="AC3" s="61">
        <v>2030</v>
      </c>
      <c r="AD3" s="61">
        <v>2040</v>
      </c>
      <c r="AE3" s="61">
        <v>2050</v>
      </c>
      <c r="AG3" s="89" t="s">
        <v>64</v>
      </c>
      <c r="AH3" s="61">
        <v>2014</v>
      </c>
      <c r="AI3" s="61">
        <v>2020</v>
      </c>
      <c r="AJ3" s="61">
        <v>2025</v>
      </c>
      <c r="AK3" s="61">
        <v>2030</v>
      </c>
      <c r="AL3" s="61">
        <v>2040</v>
      </c>
      <c r="AM3" s="61">
        <v>2050</v>
      </c>
    </row>
    <row r="4" spans="1:39" x14ac:dyDescent="0.25">
      <c r="A4" s="88" t="s">
        <v>50</v>
      </c>
      <c r="B4" s="65">
        <v>159.4835896387691</v>
      </c>
      <c r="C4" s="65">
        <v>149.40082596864647</v>
      </c>
      <c r="D4" s="65">
        <v>140.7815555420556</v>
      </c>
      <c r="E4" s="65">
        <v>137.64716815207407</v>
      </c>
      <c r="F4" s="65">
        <v>135.84447236421195</v>
      </c>
      <c r="G4" s="65">
        <v>137.77026292010845</v>
      </c>
      <c r="H4" s="70"/>
      <c r="I4" s="88" t="s">
        <v>50</v>
      </c>
      <c r="J4" s="80">
        <v>123.35148719296878</v>
      </c>
      <c r="K4" s="80">
        <v>113.25619709423326</v>
      </c>
      <c r="L4" s="80">
        <v>104.63028906385915</v>
      </c>
      <c r="M4" s="80">
        <v>101.49185280860188</v>
      </c>
      <c r="N4" s="80">
        <v>99.684691310950853</v>
      </c>
      <c r="O4" s="80">
        <v>101.59984785988996</v>
      </c>
      <c r="Q4" s="88" t="s">
        <v>50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Y4" s="88" t="s">
        <v>50</v>
      </c>
      <c r="Z4" s="68">
        <v>36.132102445800335</v>
      </c>
      <c r="AA4" s="68">
        <v>36.144628874413208</v>
      </c>
      <c r="AB4" s="68">
        <v>36.151266478196455</v>
      </c>
      <c r="AC4" s="68">
        <v>36.155315343472189</v>
      </c>
      <c r="AD4" s="68">
        <v>36.159781053261106</v>
      </c>
      <c r="AE4" s="68">
        <v>36.170415060218481</v>
      </c>
      <c r="AG4" s="88" t="s">
        <v>50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</row>
    <row r="5" spans="1:39" x14ac:dyDescent="0.25">
      <c r="A5" s="88" t="s">
        <v>53</v>
      </c>
      <c r="B5" s="65">
        <v>1551.7732285865659</v>
      </c>
      <c r="C5" s="65">
        <v>1656.9973252849827</v>
      </c>
      <c r="D5" s="65">
        <v>1815.1645513005687</v>
      </c>
      <c r="E5" s="65">
        <v>1916.2785752541345</v>
      </c>
      <c r="F5" s="65">
        <v>2015.9639289124132</v>
      </c>
      <c r="G5" s="65">
        <v>2208.2131574502509</v>
      </c>
      <c r="H5" s="70"/>
      <c r="I5" s="88" t="s">
        <v>53</v>
      </c>
      <c r="J5" s="80">
        <v>385.45498639315804</v>
      </c>
      <c r="K5" s="80">
        <v>363.76934808449835</v>
      </c>
      <c r="L5" s="80">
        <v>326.09813854634649</v>
      </c>
      <c r="M5" s="80">
        <v>332.65477891460495</v>
      </c>
      <c r="N5" s="80">
        <v>354.63040392498675</v>
      </c>
      <c r="O5" s="80">
        <v>402.13701746530143</v>
      </c>
      <c r="Q5" s="88" t="s">
        <v>53</v>
      </c>
      <c r="R5" s="68">
        <v>596.55470783868668</v>
      </c>
      <c r="S5" s="68">
        <v>657.97523172554315</v>
      </c>
      <c r="T5" s="68">
        <v>752.34084306971374</v>
      </c>
      <c r="U5" s="68">
        <v>794.07511831669763</v>
      </c>
      <c r="V5" s="68">
        <v>819.96068954120528</v>
      </c>
      <c r="W5" s="68">
        <v>864.71938608943913</v>
      </c>
      <c r="Y5" s="88" t="s">
        <v>53</v>
      </c>
      <c r="Z5" s="68">
        <v>531.62423008929227</v>
      </c>
      <c r="AA5" s="68">
        <v>583.61476958713718</v>
      </c>
      <c r="AB5" s="68">
        <v>653.73295119796933</v>
      </c>
      <c r="AC5" s="68">
        <v>700.70111802430188</v>
      </c>
      <c r="AD5" s="68">
        <v>746.92546771758316</v>
      </c>
      <c r="AE5" s="68">
        <v>836.51395940809687</v>
      </c>
      <c r="AG5" s="88" t="s">
        <v>53</v>
      </c>
      <c r="AH5" s="68">
        <v>38.139304265428535</v>
      </c>
      <c r="AI5" s="68">
        <v>51.637975887803961</v>
      </c>
      <c r="AJ5" s="68">
        <v>82.992618486539286</v>
      </c>
      <c r="AK5" s="68">
        <v>88.847559998529761</v>
      </c>
      <c r="AL5" s="68">
        <v>94.447367728637573</v>
      </c>
      <c r="AM5" s="68">
        <v>104.84279448741343</v>
      </c>
    </row>
    <row r="6" spans="1:39" x14ac:dyDescent="0.25">
      <c r="A6" s="88" t="s">
        <v>12</v>
      </c>
      <c r="B6" s="65">
        <v>1239.6847650019492</v>
      </c>
      <c r="C6" s="65">
        <v>1273.5811679364851</v>
      </c>
      <c r="D6" s="65">
        <v>1344.8287283182456</v>
      </c>
      <c r="E6" s="65">
        <v>1388.555720093505</v>
      </c>
      <c r="F6" s="65">
        <v>1409.9773389182451</v>
      </c>
      <c r="G6" s="65">
        <v>1495.8025667488926</v>
      </c>
      <c r="H6" s="70"/>
      <c r="I6" s="88" t="s">
        <v>12</v>
      </c>
      <c r="J6" s="80">
        <v>1235.6654370019494</v>
      </c>
      <c r="K6" s="80">
        <v>1261.1463508977931</v>
      </c>
      <c r="L6" s="80">
        <v>1302.9321568040905</v>
      </c>
      <c r="M6" s="80">
        <v>1329.0221898488646</v>
      </c>
      <c r="N6" s="80">
        <v>1327.9561519320328</v>
      </c>
      <c r="O6" s="80">
        <v>1346.8790390140794</v>
      </c>
      <c r="Q6" s="88" t="s">
        <v>12</v>
      </c>
      <c r="R6" s="68">
        <v>0</v>
      </c>
      <c r="S6" s="68">
        <v>2.8080233648149817</v>
      </c>
      <c r="T6" s="68">
        <v>14.650825524080814</v>
      </c>
      <c r="U6" s="68">
        <v>21.451405131990583</v>
      </c>
      <c r="V6" s="68">
        <v>29.914605406720195</v>
      </c>
      <c r="W6" s="68">
        <v>54.99100619764036</v>
      </c>
      <c r="Y6" s="88" t="s">
        <v>12</v>
      </c>
      <c r="Z6" s="68">
        <v>4.0193280000000007</v>
      </c>
      <c r="AA6" s="68">
        <v>9.6267936738772431</v>
      </c>
      <c r="AB6" s="68">
        <v>27.245745990074042</v>
      </c>
      <c r="AC6" s="68">
        <v>38.082125112649706</v>
      </c>
      <c r="AD6" s="68">
        <v>52.106581579491959</v>
      </c>
      <c r="AE6" s="68">
        <v>93.93252153717259</v>
      </c>
      <c r="AG6" s="88" t="s">
        <v>12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</row>
    <row r="7" spans="1:39" x14ac:dyDescent="0.25">
      <c r="A7" s="88" t="s">
        <v>46</v>
      </c>
      <c r="B7" s="65">
        <v>181.26275960403501</v>
      </c>
      <c r="C7" s="65">
        <v>178.84035738168453</v>
      </c>
      <c r="D7" s="65">
        <v>154.51889665269684</v>
      </c>
      <c r="E7" s="65">
        <v>139.84491686932077</v>
      </c>
      <c r="F7" s="65">
        <v>129.64957225169294</v>
      </c>
      <c r="G7" s="65">
        <v>116.54224952023492</v>
      </c>
      <c r="H7" s="70"/>
      <c r="I7" s="88" t="s">
        <v>46</v>
      </c>
      <c r="J7" s="80">
        <v>67.826159999999987</v>
      </c>
      <c r="K7" s="80">
        <v>65.223873969794525</v>
      </c>
      <c r="L7" s="80">
        <v>55.410842446567131</v>
      </c>
      <c r="M7" s="80">
        <v>50.039704211623032</v>
      </c>
      <c r="N7" s="80">
        <v>45.492332978376083</v>
      </c>
      <c r="O7" s="80">
        <v>40.332096399023833</v>
      </c>
      <c r="Q7" s="88" t="s">
        <v>46</v>
      </c>
      <c r="R7" s="68">
        <v>13.104683999999999</v>
      </c>
      <c r="S7" s="68">
        <v>15.511065469923169</v>
      </c>
      <c r="T7" s="68">
        <v>17.678411086705758</v>
      </c>
      <c r="U7" s="68">
        <v>18.205522220576441</v>
      </c>
      <c r="V7" s="68">
        <v>18.732363819008665</v>
      </c>
      <c r="W7" s="68">
        <v>20.917088617477368</v>
      </c>
      <c r="Y7" s="88" t="s">
        <v>46</v>
      </c>
      <c r="Z7" s="68">
        <v>100.33191560403503</v>
      </c>
      <c r="AA7" s="68">
        <v>98.10541794196682</v>
      </c>
      <c r="AB7" s="68">
        <v>81.429643119423957</v>
      </c>
      <c r="AC7" s="68">
        <v>71.599690437121282</v>
      </c>
      <c r="AD7" s="68">
        <v>65.424875454308193</v>
      </c>
      <c r="AE7" s="68">
        <v>55.293064503733717</v>
      </c>
      <c r="AG7" s="88" t="s">
        <v>46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</row>
    <row r="8" spans="1:39" x14ac:dyDescent="0.25">
      <c r="A8" s="88" t="s">
        <v>62</v>
      </c>
      <c r="B8" s="65">
        <v>1704.9769663822342</v>
      </c>
      <c r="C8" s="65">
        <v>1819.5394382554869</v>
      </c>
      <c r="D8" s="65">
        <v>1907.5205496434669</v>
      </c>
      <c r="E8" s="65">
        <v>1902.9303998747653</v>
      </c>
      <c r="F8" s="65">
        <v>1822.0588296431752</v>
      </c>
      <c r="G8" s="65">
        <v>1522.0219336146306</v>
      </c>
      <c r="H8" s="71"/>
      <c r="I8" s="88" t="s">
        <v>62</v>
      </c>
      <c r="J8" s="80">
        <v>1290.9600362210074</v>
      </c>
      <c r="K8" s="80">
        <v>1373.9727526579004</v>
      </c>
      <c r="L8" s="80">
        <v>1407.8576644829075</v>
      </c>
      <c r="M8" s="80">
        <v>1380.0655675855314</v>
      </c>
      <c r="N8" s="80">
        <v>1283.1989750343278</v>
      </c>
      <c r="O8" s="80">
        <v>958.44313514135695</v>
      </c>
      <c r="Q8" s="88" t="s">
        <v>62</v>
      </c>
      <c r="R8" s="68">
        <v>34.97291015725267</v>
      </c>
      <c r="S8" s="68">
        <v>42.093084675451806</v>
      </c>
      <c r="T8" s="68">
        <v>50.814912100303665</v>
      </c>
      <c r="U8" s="68">
        <v>55.177390830001386</v>
      </c>
      <c r="V8" s="68">
        <v>59.326352398603895</v>
      </c>
      <c r="W8" s="68">
        <v>66.449930023867523</v>
      </c>
      <c r="Y8" s="88" t="s">
        <v>62</v>
      </c>
      <c r="Z8" s="68">
        <v>199.75499444543235</v>
      </c>
      <c r="AA8" s="68">
        <v>233.6141628058453</v>
      </c>
      <c r="AB8" s="68">
        <v>303.24724590105177</v>
      </c>
      <c r="AC8" s="68">
        <v>337.49564298848179</v>
      </c>
      <c r="AD8" s="68">
        <v>366.61128897941603</v>
      </c>
      <c r="AE8" s="68">
        <v>422.45695027155335</v>
      </c>
      <c r="AG8" s="88" t="s">
        <v>62</v>
      </c>
      <c r="AH8" s="68">
        <v>179.28902555854191</v>
      </c>
      <c r="AI8" s="68">
        <v>169.85943811628957</v>
      </c>
      <c r="AJ8" s="68">
        <v>145.60072715920418</v>
      </c>
      <c r="AK8" s="68">
        <v>130.19179847075054</v>
      </c>
      <c r="AL8" s="68">
        <v>112.92221323082744</v>
      </c>
      <c r="AM8" s="68">
        <v>74.671918177853058</v>
      </c>
    </row>
    <row r="9" spans="1:39" x14ac:dyDescent="0.25">
      <c r="A9" s="90" t="s">
        <v>63</v>
      </c>
      <c r="B9" s="66">
        <f>SUM(B4:B8)</f>
        <v>4837.1813092135535</v>
      </c>
      <c r="C9" s="66">
        <f t="shared" ref="C9:G9" si="0">SUM(C4:C8)</f>
        <v>5078.3591148272862</v>
      </c>
      <c r="D9" s="66">
        <f t="shared" si="0"/>
        <v>5362.8142814570328</v>
      </c>
      <c r="E9" s="66">
        <f t="shared" si="0"/>
        <v>5485.2567802437998</v>
      </c>
      <c r="F9" s="66">
        <f t="shared" si="0"/>
        <v>5513.4941420897385</v>
      </c>
      <c r="G9" s="66">
        <f t="shared" si="0"/>
        <v>5480.350170254118</v>
      </c>
      <c r="H9" s="71"/>
      <c r="I9" s="90" t="s">
        <v>63</v>
      </c>
      <c r="J9" s="66">
        <f>SUM(J4:J8)</f>
        <v>3103.258106809084</v>
      </c>
      <c r="K9" s="66">
        <f t="shared" ref="K9:O9" si="1">SUM(K4:K8)</f>
        <v>3177.3685227042197</v>
      </c>
      <c r="L9" s="66">
        <f t="shared" si="1"/>
        <v>3196.9290913437708</v>
      </c>
      <c r="M9" s="66">
        <f t="shared" si="1"/>
        <v>3193.2740933692257</v>
      </c>
      <c r="N9" s="66">
        <f t="shared" si="1"/>
        <v>3110.9625551806739</v>
      </c>
      <c r="O9" s="66">
        <f t="shared" si="1"/>
        <v>2849.3911358796518</v>
      </c>
      <c r="Q9" s="90" t="s">
        <v>63</v>
      </c>
      <c r="R9" s="66">
        <f>SUM(R4:R8)</f>
        <v>644.63230199593932</v>
      </c>
      <c r="S9" s="66">
        <f t="shared" ref="S9:W9" si="2">SUM(S4:S8)</f>
        <v>718.38740523573313</v>
      </c>
      <c r="T9" s="66">
        <f t="shared" si="2"/>
        <v>835.48499178080397</v>
      </c>
      <c r="U9" s="66">
        <f t="shared" si="2"/>
        <v>888.90943649926601</v>
      </c>
      <c r="V9" s="66">
        <f t="shared" si="2"/>
        <v>927.9340111655381</v>
      </c>
      <c r="W9" s="66">
        <f t="shared" si="2"/>
        <v>1007.0774109284243</v>
      </c>
      <c r="Y9" s="90" t="s">
        <v>63</v>
      </c>
      <c r="Z9" s="66">
        <f t="shared" ref="Z9:AE9" si="3">SUM(Z4:Z8)</f>
        <v>871.86257058455988</v>
      </c>
      <c r="AA9" s="66">
        <f t="shared" si="3"/>
        <v>961.10577288323975</v>
      </c>
      <c r="AB9" s="66">
        <f t="shared" si="3"/>
        <v>1101.8068526867155</v>
      </c>
      <c r="AC9" s="66">
        <f t="shared" si="3"/>
        <v>1184.0338919060268</v>
      </c>
      <c r="AD9" s="66">
        <f t="shared" si="3"/>
        <v>1267.2279947840605</v>
      </c>
      <c r="AE9" s="66">
        <f t="shared" si="3"/>
        <v>1444.366910780775</v>
      </c>
      <c r="AG9" s="90" t="s">
        <v>63</v>
      </c>
      <c r="AH9" s="66">
        <f t="shared" ref="AH9:AM9" si="4">SUM(AH4:AH8)</f>
        <v>217.42832982397044</v>
      </c>
      <c r="AI9" s="66">
        <f t="shared" si="4"/>
        <v>221.49741400409351</v>
      </c>
      <c r="AJ9" s="66">
        <f t="shared" si="4"/>
        <v>228.59334564574345</v>
      </c>
      <c r="AK9" s="66">
        <f t="shared" si="4"/>
        <v>219.0393584692803</v>
      </c>
      <c r="AL9" s="66">
        <f t="shared" si="4"/>
        <v>207.369580959465</v>
      </c>
      <c r="AM9" s="66">
        <f t="shared" si="4"/>
        <v>179.51471266526647</v>
      </c>
    </row>
    <row r="10" spans="1:39" s="87" customFormat="1" x14ac:dyDescent="0.25">
      <c r="A10" s="82" t="s">
        <v>86</v>
      </c>
      <c r="B10" s="83">
        <f>B9-SUM(J9,R9,Z9,AH9)</f>
        <v>0</v>
      </c>
      <c r="C10" s="83">
        <f t="shared" ref="C10:G10" si="5">C9-SUM(K9,S9,AA9,AI9)</f>
        <v>0</v>
      </c>
      <c r="D10" s="83">
        <f t="shared" si="5"/>
        <v>0</v>
      </c>
      <c r="E10" s="83">
        <f t="shared" si="5"/>
        <v>0</v>
      </c>
      <c r="F10" s="83">
        <f t="shared" si="5"/>
        <v>0</v>
      </c>
      <c r="G10" s="83">
        <f t="shared" si="5"/>
        <v>0</v>
      </c>
      <c r="H10" s="84"/>
      <c r="I10" s="85"/>
      <c r="J10" s="86"/>
      <c r="K10" s="86"/>
      <c r="L10" s="86"/>
      <c r="M10" s="86"/>
      <c r="N10" s="86"/>
      <c r="O10" s="86"/>
      <c r="Q10" s="85"/>
      <c r="R10" s="86"/>
      <c r="S10" s="86"/>
      <c r="T10" s="86"/>
      <c r="U10" s="86"/>
      <c r="V10" s="86"/>
      <c r="W10" s="86"/>
      <c r="Y10" s="85"/>
      <c r="Z10" s="86"/>
      <c r="AA10" s="86"/>
      <c r="AB10" s="86"/>
      <c r="AC10" s="86"/>
      <c r="AD10" s="86"/>
      <c r="AE10" s="86"/>
      <c r="AG10" s="85"/>
      <c r="AH10" s="86"/>
      <c r="AI10" s="86"/>
      <c r="AJ10" s="86"/>
      <c r="AK10" s="86"/>
      <c r="AL10" s="86"/>
      <c r="AM10" s="86"/>
    </row>
    <row r="11" spans="1:39" s="87" customFormat="1" x14ac:dyDescent="0.25">
      <c r="A11" s="82"/>
      <c r="B11" s="83"/>
      <c r="C11" s="83"/>
      <c r="D11" s="83"/>
      <c r="E11" s="83"/>
      <c r="F11" s="83"/>
      <c r="G11" s="83"/>
      <c r="H11" s="84"/>
      <c r="I11" s="85"/>
      <c r="J11" s="86"/>
      <c r="K11" s="86"/>
      <c r="L11" s="86"/>
      <c r="M11" s="86"/>
      <c r="N11" s="86"/>
      <c r="O11" s="86"/>
      <c r="Q11" s="85"/>
      <c r="R11" s="86"/>
      <c r="S11" s="86"/>
      <c r="T11" s="86"/>
      <c r="U11" s="86"/>
      <c r="V11" s="86"/>
      <c r="W11" s="86"/>
      <c r="Y11" s="85"/>
      <c r="Z11" s="86"/>
      <c r="AA11" s="86"/>
      <c r="AB11" s="86"/>
      <c r="AC11" s="86"/>
      <c r="AD11" s="86"/>
      <c r="AE11" s="86"/>
      <c r="AG11" s="85"/>
      <c r="AH11" s="86"/>
      <c r="AI11" s="86"/>
      <c r="AJ11" s="86"/>
      <c r="AK11" s="86"/>
      <c r="AL11" s="86"/>
      <c r="AM11" s="86"/>
    </row>
    <row r="12" spans="1:39" ht="18.75" x14ac:dyDescent="0.3">
      <c r="A12" s="72" t="s">
        <v>88</v>
      </c>
    </row>
    <row r="13" spans="1:39" x14ac:dyDescent="0.25">
      <c r="B13" s="78">
        <v>2013</v>
      </c>
      <c r="C13" s="66">
        <v>2014</v>
      </c>
      <c r="D13" s="66">
        <v>2015</v>
      </c>
      <c r="E13" s="66">
        <v>2016</v>
      </c>
      <c r="F13" s="66">
        <v>2017</v>
      </c>
      <c r="G13" s="66">
        <v>2018</v>
      </c>
      <c r="H13" s="66">
        <v>2019</v>
      </c>
      <c r="I13" s="66">
        <v>2020</v>
      </c>
      <c r="J13" s="66">
        <v>2021</v>
      </c>
      <c r="K13" s="66">
        <v>2022</v>
      </c>
      <c r="L13" s="66">
        <v>2023</v>
      </c>
      <c r="M13" s="66">
        <v>2024</v>
      </c>
      <c r="N13" s="66">
        <v>2025</v>
      </c>
      <c r="O13" s="66">
        <v>2026</v>
      </c>
      <c r="P13" s="66">
        <v>2027</v>
      </c>
      <c r="Q13" s="66">
        <v>2028</v>
      </c>
      <c r="R13" s="66">
        <v>2029</v>
      </c>
      <c r="S13" s="78">
        <v>2030</v>
      </c>
      <c r="T13" s="66">
        <v>2031</v>
      </c>
      <c r="U13" s="66">
        <v>2032</v>
      </c>
      <c r="V13" s="66">
        <v>2033</v>
      </c>
      <c r="W13" s="66">
        <v>2034</v>
      </c>
      <c r="X13" s="66">
        <v>2035</v>
      </c>
      <c r="Y13" s="66">
        <v>2036</v>
      </c>
      <c r="Z13" s="66">
        <v>2037</v>
      </c>
      <c r="AA13" s="66">
        <v>2038</v>
      </c>
      <c r="AB13" s="66">
        <v>2039</v>
      </c>
      <c r="AC13" s="66">
        <v>2040</v>
      </c>
      <c r="AD13" s="66">
        <v>2041</v>
      </c>
      <c r="AE13" s="66">
        <v>2042</v>
      </c>
      <c r="AF13" s="66">
        <v>2043</v>
      </c>
      <c r="AG13" s="66">
        <v>2044</v>
      </c>
      <c r="AH13" s="66">
        <v>2045</v>
      </c>
      <c r="AI13" s="66">
        <v>2046</v>
      </c>
      <c r="AJ13" s="66">
        <v>2047</v>
      </c>
      <c r="AK13" s="66">
        <v>2048</v>
      </c>
      <c r="AL13" s="66">
        <v>2049</v>
      </c>
      <c r="AM13" s="78">
        <v>2050</v>
      </c>
    </row>
    <row r="14" spans="1:39" x14ac:dyDescent="0.25">
      <c r="A14" s="88" t="s">
        <v>50</v>
      </c>
      <c r="B14" s="77">
        <v>158.6805803</v>
      </c>
      <c r="C14" s="67">
        <f>B14+($S14-$B14)/($S$13-$B$13)</f>
        <v>157.44332076188672</v>
      </c>
      <c r="D14" s="67">
        <f t="shared" ref="D14:R14" si="6">C14+($S14-$B14)/($S$13-$B$13)</f>
        <v>156.20606122377345</v>
      </c>
      <c r="E14" s="67">
        <f t="shared" si="6"/>
        <v>154.96880168566017</v>
      </c>
      <c r="F14" s="67">
        <f t="shared" si="6"/>
        <v>153.73154214754689</v>
      </c>
      <c r="G14" s="67">
        <f t="shared" si="6"/>
        <v>152.49428260943361</v>
      </c>
      <c r="H14" s="67">
        <f t="shared" si="6"/>
        <v>151.25702307132033</v>
      </c>
      <c r="I14" s="67">
        <f t="shared" si="6"/>
        <v>150.01976353320705</v>
      </c>
      <c r="J14" s="67">
        <f t="shared" si="6"/>
        <v>148.78250399509378</v>
      </c>
      <c r="K14" s="67">
        <f t="shared" si="6"/>
        <v>147.5452444569805</v>
      </c>
      <c r="L14" s="67">
        <f t="shared" si="6"/>
        <v>146.30798491886722</v>
      </c>
      <c r="M14" s="67">
        <f t="shared" si="6"/>
        <v>145.07072538075394</v>
      </c>
      <c r="N14" s="67">
        <f t="shared" si="6"/>
        <v>143.83346584264066</v>
      </c>
      <c r="O14" s="67">
        <f t="shared" si="6"/>
        <v>142.59620630452739</v>
      </c>
      <c r="P14" s="67">
        <f t="shared" si="6"/>
        <v>141.35894676641411</v>
      </c>
      <c r="Q14" s="67">
        <f t="shared" si="6"/>
        <v>140.12168722830083</v>
      </c>
      <c r="R14" s="67">
        <f t="shared" si="6"/>
        <v>138.88442769018755</v>
      </c>
      <c r="S14" s="76">
        <f>E4</f>
        <v>137.64716815207407</v>
      </c>
      <c r="T14" s="67">
        <f>S14+($AM14-$S14)/($AM$13-$S$13)</f>
        <v>137.65332289047581</v>
      </c>
      <c r="U14" s="67">
        <f t="shared" ref="U14:AL18" si="7">T14+($AM14-$S14)/($AM$13-$S$13)</f>
        <v>137.65947762887754</v>
      </c>
      <c r="V14" s="67">
        <f t="shared" si="7"/>
        <v>137.66563236727927</v>
      </c>
      <c r="W14" s="67">
        <f t="shared" si="7"/>
        <v>137.67178710568101</v>
      </c>
      <c r="X14" s="67">
        <f t="shared" si="7"/>
        <v>137.67794184408274</v>
      </c>
      <c r="Y14" s="67">
        <f t="shared" si="7"/>
        <v>137.68409658248447</v>
      </c>
      <c r="Z14" s="67">
        <f t="shared" si="7"/>
        <v>137.6902513208862</v>
      </c>
      <c r="AA14" s="67">
        <f t="shared" si="7"/>
        <v>137.69640605928794</v>
      </c>
      <c r="AB14" s="67">
        <f t="shared" si="7"/>
        <v>137.70256079768967</v>
      </c>
      <c r="AC14" s="67">
        <f t="shared" si="7"/>
        <v>137.7087155360914</v>
      </c>
      <c r="AD14" s="67">
        <f t="shared" si="7"/>
        <v>137.71487027449314</v>
      </c>
      <c r="AE14" s="67">
        <f t="shared" si="7"/>
        <v>137.72102501289487</v>
      </c>
      <c r="AF14" s="67">
        <f t="shared" si="7"/>
        <v>137.7271797512966</v>
      </c>
      <c r="AG14" s="67">
        <f t="shared" si="7"/>
        <v>137.73333448969834</v>
      </c>
      <c r="AH14" s="67">
        <f t="shared" si="7"/>
        <v>137.73948922810007</v>
      </c>
      <c r="AI14" s="67">
        <f t="shared" si="7"/>
        <v>137.7456439665018</v>
      </c>
      <c r="AJ14" s="67">
        <f t="shared" si="7"/>
        <v>137.75179870490354</v>
      </c>
      <c r="AK14" s="67">
        <f t="shared" si="7"/>
        <v>137.75795344330527</v>
      </c>
      <c r="AL14" s="67">
        <f t="shared" si="7"/>
        <v>137.764108181707</v>
      </c>
      <c r="AM14" s="76">
        <f>G4</f>
        <v>137.77026292010845</v>
      </c>
    </row>
    <row r="15" spans="1:39" x14ac:dyDescent="0.25">
      <c r="A15" s="88" t="s">
        <v>53</v>
      </c>
      <c r="B15" s="77">
        <v>1535.2176030000001</v>
      </c>
      <c r="C15" s="67">
        <f t="shared" ref="C15:R18" si="8">B15+($S15-$B15)/($S$13-$B$13)</f>
        <v>1557.6329543090667</v>
      </c>
      <c r="D15" s="67">
        <f t="shared" si="8"/>
        <v>1580.0483056181333</v>
      </c>
      <c r="E15" s="67">
        <f t="shared" si="8"/>
        <v>1602.4636569272</v>
      </c>
      <c r="F15" s="67">
        <f t="shared" si="8"/>
        <v>1624.8790082362666</v>
      </c>
      <c r="G15" s="67">
        <f t="shared" si="8"/>
        <v>1647.2943595453332</v>
      </c>
      <c r="H15" s="67">
        <f t="shared" si="8"/>
        <v>1669.7097108543999</v>
      </c>
      <c r="I15" s="67">
        <f t="shared" si="8"/>
        <v>1692.1250621634665</v>
      </c>
      <c r="J15" s="67">
        <f t="shared" si="8"/>
        <v>1714.5404134725331</v>
      </c>
      <c r="K15" s="67">
        <f t="shared" si="8"/>
        <v>1736.9557647815998</v>
      </c>
      <c r="L15" s="67">
        <f t="shared" si="8"/>
        <v>1759.3711160906664</v>
      </c>
      <c r="M15" s="67">
        <f t="shared" si="8"/>
        <v>1781.7864673997331</v>
      </c>
      <c r="N15" s="67">
        <f t="shared" si="8"/>
        <v>1804.2018187087997</v>
      </c>
      <c r="O15" s="67">
        <f t="shared" si="8"/>
        <v>1826.6171700178663</v>
      </c>
      <c r="P15" s="67">
        <f t="shared" si="8"/>
        <v>1849.032521326933</v>
      </c>
      <c r="Q15" s="67">
        <f t="shared" si="8"/>
        <v>1871.4478726359996</v>
      </c>
      <c r="R15" s="67">
        <f t="shared" si="8"/>
        <v>1893.8632239450662</v>
      </c>
      <c r="S15" s="76">
        <f t="shared" ref="S15:S18" si="9">E5</f>
        <v>1916.2785752541345</v>
      </c>
      <c r="T15" s="67">
        <f t="shared" ref="T15:AI18" si="10">S15+($AM15-$S15)/($AM$13-$S$13)</f>
        <v>1930.8753043639404</v>
      </c>
      <c r="U15" s="67">
        <f t="shared" si="10"/>
        <v>1945.4720334737463</v>
      </c>
      <c r="V15" s="67">
        <f t="shared" si="10"/>
        <v>1960.0687625835521</v>
      </c>
      <c r="W15" s="67">
        <f t="shared" si="10"/>
        <v>1974.665491693358</v>
      </c>
      <c r="X15" s="67">
        <f t="shared" si="10"/>
        <v>1989.2622208031639</v>
      </c>
      <c r="Y15" s="67">
        <f t="shared" si="10"/>
        <v>2003.8589499129698</v>
      </c>
      <c r="Z15" s="67">
        <f t="shared" si="10"/>
        <v>2018.4556790227757</v>
      </c>
      <c r="AA15" s="67">
        <f t="shared" si="10"/>
        <v>2033.0524081325816</v>
      </c>
      <c r="AB15" s="67">
        <f t="shared" si="10"/>
        <v>2047.6491372423875</v>
      </c>
      <c r="AC15" s="67">
        <f t="shared" si="10"/>
        <v>2062.2458663521934</v>
      </c>
      <c r="AD15" s="67">
        <f t="shared" si="10"/>
        <v>2076.8425954619993</v>
      </c>
      <c r="AE15" s="67">
        <f t="shared" si="10"/>
        <v>2091.4393245718052</v>
      </c>
      <c r="AF15" s="67">
        <f t="shared" si="10"/>
        <v>2106.0360536816111</v>
      </c>
      <c r="AG15" s="67">
        <f t="shared" si="10"/>
        <v>2120.632782791417</v>
      </c>
      <c r="AH15" s="67">
        <f t="shared" si="10"/>
        <v>2135.2295119012228</v>
      </c>
      <c r="AI15" s="67">
        <f t="shared" si="10"/>
        <v>2149.8262410110287</v>
      </c>
      <c r="AJ15" s="67">
        <f t="shared" si="7"/>
        <v>2164.4229701208346</v>
      </c>
      <c r="AK15" s="67">
        <f t="shared" si="7"/>
        <v>2179.0196992306405</v>
      </c>
      <c r="AL15" s="67">
        <f t="shared" si="7"/>
        <v>2193.6164283404464</v>
      </c>
      <c r="AM15" s="76">
        <f t="shared" ref="AM15:AM18" si="11">G5</f>
        <v>2208.2131574502509</v>
      </c>
    </row>
    <row r="16" spans="1:39" x14ac:dyDescent="0.25">
      <c r="A16" s="88" t="s">
        <v>12</v>
      </c>
      <c r="B16" s="77">
        <v>806.7662934</v>
      </c>
      <c r="C16" s="67">
        <f t="shared" si="8"/>
        <v>840.98920085255907</v>
      </c>
      <c r="D16" s="67">
        <f t="shared" si="8"/>
        <v>875.21210830511814</v>
      </c>
      <c r="E16" s="67">
        <f t="shared" si="8"/>
        <v>909.43501575767721</v>
      </c>
      <c r="F16" s="67">
        <f t="shared" si="8"/>
        <v>943.65792321023628</v>
      </c>
      <c r="G16" s="67">
        <f t="shared" si="8"/>
        <v>977.88083066279535</v>
      </c>
      <c r="H16" s="67">
        <f t="shared" si="8"/>
        <v>1012.1037381153544</v>
      </c>
      <c r="I16" s="67">
        <f t="shared" si="8"/>
        <v>1046.3266455679136</v>
      </c>
      <c r="J16" s="67">
        <f t="shared" si="8"/>
        <v>1080.5495530204728</v>
      </c>
      <c r="K16" s="67">
        <f t="shared" si="8"/>
        <v>1114.772460473032</v>
      </c>
      <c r="L16" s="67">
        <f t="shared" si="8"/>
        <v>1148.9953679255912</v>
      </c>
      <c r="M16" s="67">
        <f t="shared" si="8"/>
        <v>1183.2182753781503</v>
      </c>
      <c r="N16" s="67">
        <f t="shared" si="8"/>
        <v>1217.4411828307095</v>
      </c>
      <c r="O16" s="67">
        <f t="shared" si="8"/>
        <v>1251.6640902832687</v>
      </c>
      <c r="P16" s="67">
        <f t="shared" si="8"/>
        <v>1285.8869977358279</v>
      </c>
      <c r="Q16" s="67">
        <f t="shared" si="8"/>
        <v>1320.1099051883871</v>
      </c>
      <c r="R16" s="67">
        <f t="shared" si="8"/>
        <v>1354.3328126409463</v>
      </c>
      <c r="S16" s="76">
        <f t="shared" si="9"/>
        <v>1388.555720093505</v>
      </c>
      <c r="T16" s="67">
        <f t="shared" si="10"/>
        <v>1393.9180624262744</v>
      </c>
      <c r="U16" s="67">
        <f t="shared" si="7"/>
        <v>1399.2804047590439</v>
      </c>
      <c r="V16" s="67">
        <f t="shared" si="7"/>
        <v>1404.6427470918134</v>
      </c>
      <c r="W16" s="67">
        <f t="shared" si="7"/>
        <v>1410.0050894245828</v>
      </c>
      <c r="X16" s="67">
        <f t="shared" si="7"/>
        <v>1415.3674317573523</v>
      </c>
      <c r="Y16" s="67">
        <f t="shared" si="7"/>
        <v>1420.7297740901217</v>
      </c>
      <c r="Z16" s="67">
        <f t="shared" si="7"/>
        <v>1426.0921164228912</v>
      </c>
      <c r="AA16" s="67">
        <f t="shared" si="7"/>
        <v>1431.4544587556607</v>
      </c>
      <c r="AB16" s="67">
        <f t="shared" si="7"/>
        <v>1436.8168010884301</v>
      </c>
      <c r="AC16" s="67">
        <f t="shared" si="7"/>
        <v>1442.1791434211996</v>
      </c>
      <c r="AD16" s="67">
        <f t="shared" si="7"/>
        <v>1447.541485753969</v>
      </c>
      <c r="AE16" s="67">
        <f t="shared" si="7"/>
        <v>1452.9038280867385</v>
      </c>
      <c r="AF16" s="67">
        <f t="shared" si="7"/>
        <v>1458.2661704195079</v>
      </c>
      <c r="AG16" s="67">
        <f t="shared" si="7"/>
        <v>1463.6285127522774</v>
      </c>
      <c r="AH16" s="67">
        <f t="shared" si="7"/>
        <v>1468.9908550850469</v>
      </c>
      <c r="AI16" s="67">
        <f t="shared" si="7"/>
        <v>1474.3531974178163</v>
      </c>
      <c r="AJ16" s="67">
        <f t="shared" si="7"/>
        <v>1479.7155397505858</v>
      </c>
      <c r="AK16" s="67">
        <f t="shared" si="7"/>
        <v>1485.0778820833552</v>
      </c>
      <c r="AL16" s="67">
        <f t="shared" si="7"/>
        <v>1490.4402244161247</v>
      </c>
      <c r="AM16" s="76">
        <f t="shared" si="11"/>
        <v>1495.8025667488926</v>
      </c>
    </row>
    <row r="17" spans="1:40" x14ac:dyDescent="0.25">
      <c r="A17" s="88" t="s">
        <v>46</v>
      </c>
      <c r="B17" s="77">
        <v>191.8611679</v>
      </c>
      <c r="C17" s="67">
        <f t="shared" si="8"/>
        <v>188.80138842760709</v>
      </c>
      <c r="D17" s="67">
        <f t="shared" si="8"/>
        <v>185.74160895521419</v>
      </c>
      <c r="E17" s="67">
        <f t="shared" si="8"/>
        <v>182.68182948282129</v>
      </c>
      <c r="F17" s="67">
        <f t="shared" si="8"/>
        <v>179.62205001042838</v>
      </c>
      <c r="G17" s="67">
        <f t="shared" si="8"/>
        <v>176.56227053803548</v>
      </c>
      <c r="H17" s="67">
        <f t="shared" si="8"/>
        <v>173.50249106564257</v>
      </c>
      <c r="I17" s="67">
        <f t="shared" si="8"/>
        <v>170.44271159324967</v>
      </c>
      <c r="J17" s="67">
        <f t="shared" si="8"/>
        <v>167.38293212085676</v>
      </c>
      <c r="K17" s="67">
        <f t="shared" si="8"/>
        <v>164.32315264846386</v>
      </c>
      <c r="L17" s="67">
        <f t="shared" si="8"/>
        <v>161.26337317607096</v>
      </c>
      <c r="M17" s="67">
        <f t="shared" si="8"/>
        <v>158.20359370367805</v>
      </c>
      <c r="N17" s="67">
        <f t="shared" si="8"/>
        <v>155.14381423128515</v>
      </c>
      <c r="O17" s="67">
        <f t="shared" si="8"/>
        <v>152.08403475889224</v>
      </c>
      <c r="P17" s="67">
        <f t="shared" si="8"/>
        <v>149.02425528649934</v>
      </c>
      <c r="Q17" s="67">
        <f t="shared" si="8"/>
        <v>145.96447581410644</v>
      </c>
      <c r="R17" s="67">
        <f t="shared" si="8"/>
        <v>142.90469634171353</v>
      </c>
      <c r="S17" s="76">
        <f t="shared" si="9"/>
        <v>139.84491686932077</v>
      </c>
      <c r="T17" s="67">
        <f t="shared" si="10"/>
        <v>138.67978350186647</v>
      </c>
      <c r="U17" s="67">
        <f t="shared" si="7"/>
        <v>137.51465013441216</v>
      </c>
      <c r="V17" s="67">
        <f t="shared" si="7"/>
        <v>136.34951676695786</v>
      </c>
      <c r="W17" s="67">
        <f t="shared" si="7"/>
        <v>135.18438339950356</v>
      </c>
      <c r="X17" s="67">
        <f t="shared" si="7"/>
        <v>134.01925003204926</v>
      </c>
      <c r="Y17" s="67">
        <f t="shared" si="7"/>
        <v>132.85411666459495</v>
      </c>
      <c r="Z17" s="67">
        <f t="shared" si="7"/>
        <v>131.68898329714065</v>
      </c>
      <c r="AA17" s="67">
        <f t="shared" si="7"/>
        <v>130.52384992968635</v>
      </c>
      <c r="AB17" s="67">
        <f t="shared" si="7"/>
        <v>129.35871656223205</v>
      </c>
      <c r="AC17" s="67">
        <f t="shared" si="7"/>
        <v>128.19358319477774</v>
      </c>
      <c r="AD17" s="67">
        <f t="shared" si="7"/>
        <v>127.02844982732346</v>
      </c>
      <c r="AE17" s="67">
        <f t="shared" si="7"/>
        <v>125.86331645986917</v>
      </c>
      <c r="AF17" s="67">
        <f t="shared" si="7"/>
        <v>124.69818309241488</v>
      </c>
      <c r="AG17" s="67">
        <f t="shared" si="7"/>
        <v>123.53304972496059</v>
      </c>
      <c r="AH17" s="67">
        <f t="shared" si="7"/>
        <v>122.3679163575063</v>
      </c>
      <c r="AI17" s="67">
        <f t="shared" si="7"/>
        <v>121.20278299005201</v>
      </c>
      <c r="AJ17" s="67">
        <f t="shared" si="7"/>
        <v>120.03764962259773</v>
      </c>
      <c r="AK17" s="67">
        <f t="shared" si="7"/>
        <v>118.87251625514344</v>
      </c>
      <c r="AL17" s="67">
        <f t="shared" si="7"/>
        <v>117.70738288768915</v>
      </c>
      <c r="AM17" s="76">
        <f t="shared" si="11"/>
        <v>116.54224952023492</v>
      </c>
    </row>
    <row r="18" spans="1:40" x14ac:dyDescent="0.25">
      <c r="A18" s="88" t="s">
        <v>62</v>
      </c>
      <c r="B18" s="77">
        <v>1941.100091</v>
      </c>
      <c r="C18" s="67">
        <f t="shared" si="8"/>
        <v>1938.8548150514569</v>
      </c>
      <c r="D18" s="67">
        <f t="shared" si="8"/>
        <v>1936.6095391029137</v>
      </c>
      <c r="E18" s="67">
        <f t="shared" si="8"/>
        <v>1934.3642631543705</v>
      </c>
      <c r="F18" s="67">
        <f t="shared" si="8"/>
        <v>1932.1189872058274</v>
      </c>
      <c r="G18" s="67">
        <f t="shared" si="8"/>
        <v>1929.8737112572842</v>
      </c>
      <c r="H18" s="67">
        <f t="shared" si="8"/>
        <v>1927.628435308741</v>
      </c>
      <c r="I18" s="67">
        <f t="shared" si="8"/>
        <v>1925.3831593601979</v>
      </c>
      <c r="J18" s="67">
        <f t="shared" si="8"/>
        <v>1923.1378834116547</v>
      </c>
      <c r="K18" s="67">
        <f t="shared" si="8"/>
        <v>1920.8926074631115</v>
      </c>
      <c r="L18" s="67">
        <f t="shared" si="8"/>
        <v>1918.6473315145684</v>
      </c>
      <c r="M18" s="67">
        <f t="shared" si="8"/>
        <v>1916.4020555660252</v>
      </c>
      <c r="N18" s="67">
        <f t="shared" si="8"/>
        <v>1914.156779617482</v>
      </c>
      <c r="O18" s="67">
        <f t="shared" si="8"/>
        <v>1911.9115036689388</v>
      </c>
      <c r="P18" s="67">
        <f t="shared" si="8"/>
        <v>1909.6662277203957</v>
      </c>
      <c r="Q18" s="67">
        <f t="shared" si="8"/>
        <v>1907.4209517718525</v>
      </c>
      <c r="R18" s="67">
        <f t="shared" si="8"/>
        <v>1905.1756758233093</v>
      </c>
      <c r="S18" s="76">
        <f t="shared" si="9"/>
        <v>1902.9303998747653</v>
      </c>
      <c r="T18" s="67">
        <f t="shared" si="10"/>
        <v>1883.8849765617585</v>
      </c>
      <c r="U18" s="67">
        <f t="shared" si="7"/>
        <v>1864.8395532487518</v>
      </c>
      <c r="V18" s="67">
        <f t="shared" si="7"/>
        <v>1845.7941299357451</v>
      </c>
      <c r="W18" s="67">
        <f t="shared" si="7"/>
        <v>1826.7487066227384</v>
      </c>
      <c r="X18" s="67">
        <f t="shared" si="7"/>
        <v>1807.7032833097317</v>
      </c>
      <c r="Y18" s="67">
        <f t="shared" si="7"/>
        <v>1788.6578599967249</v>
      </c>
      <c r="Z18" s="67">
        <f t="shared" si="7"/>
        <v>1769.6124366837182</v>
      </c>
      <c r="AA18" s="67">
        <f t="shared" si="7"/>
        <v>1750.5670133707115</v>
      </c>
      <c r="AB18" s="67">
        <f t="shared" si="7"/>
        <v>1731.5215900577048</v>
      </c>
      <c r="AC18" s="67">
        <f t="shared" si="7"/>
        <v>1712.476166744698</v>
      </c>
      <c r="AD18" s="67">
        <f t="shared" si="7"/>
        <v>1693.4307434316913</v>
      </c>
      <c r="AE18" s="67">
        <f t="shared" si="7"/>
        <v>1674.3853201186846</v>
      </c>
      <c r="AF18" s="67">
        <f t="shared" si="7"/>
        <v>1655.3398968056779</v>
      </c>
      <c r="AG18" s="67">
        <f t="shared" si="7"/>
        <v>1636.2944734926712</v>
      </c>
      <c r="AH18" s="67">
        <f t="shared" si="7"/>
        <v>1617.2490501796644</v>
      </c>
      <c r="AI18" s="67">
        <f t="shared" si="7"/>
        <v>1598.2036268666577</v>
      </c>
      <c r="AJ18" s="67">
        <f t="shared" si="7"/>
        <v>1579.158203553651</v>
      </c>
      <c r="AK18" s="67">
        <f t="shared" si="7"/>
        <v>1560.1127802406443</v>
      </c>
      <c r="AL18" s="67">
        <f t="shared" si="7"/>
        <v>1541.0673569276375</v>
      </c>
      <c r="AM18" s="76">
        <f t="shared" si="11"/>
        <v>1522.0219336146306</v>
      </c>
    </row>
    <row r="19" spans="1:40" x14ac:dyDescent="0.25">
      <c r="A19" s="88" t="s">
        <v>78</v>
      </c>
      <c r="B19" s="79">
        <f>SUM(B14:B18)</f>
        <v>4633.6257355999996</v>
      </c>
      <c r="C19" s="69">
        <f t="shared" ref="C19:AM19" si="12">SUM(C14:C18)</f>
        <v>4683.7216794025762</v>
      </c>
      <c r="D19" s="69">
        <f t="shared" si="12"/>
        <v>4733.8176232051528</v>
      </c>
      <c r="E19" s="69">
        <f t="shared" si="12"/>
        <v>4783.9135670077294</v>
      </c>
      <c r="F19" s="69">
        <f t="shared" si="12"/>
        <v>4834.0095108103051</v>
      </c>
      <c r="G19" s="69">
        <f t="shared" si="12"/>
        <v>4884.1054546128817</v>
      </c>
      <c r="H19" s="69">
        <f t="shared" si="12"/>
        <v>4934.2013984154582</v>
      </c>
      <c r="I19" s="69">
        <f t="shared" si="12"/>
        <v>4984.2973422180348</v>
      </c>
      <c r="J19" s="69">
        <f t="shared" si="12"/>
        <v>5034.3932860206114</v>
      </c>
      <c r="K19" s="69">
        <f t="shared" si="12"/>
        <v>5084.4892298231871</v>
      </c>
      <c r="L19" s="69">
        <f t="shared" si="12"/>
        <v>5134.5851736257646</v>
      </c>
      <c r="M19" s="69">
        <f t="shared" si="12"/>
        <v>5184.6811174283403</v>
      </c>
      <c r="N19" s="69">
        <f t="shared" si="12"/>
        <v>5234.7770612309168</v>
      </c>
      <c r="O19" s="69">
        <f t="shared" si="12"/>
        <v>5284.8730050334934</v>
      </c>
      <c r="P19" s="69">
        <f t="shared" si="12"/>
        <v>5334.96894883607</v>
      </c>
      <c r="Q19" s="69">
        <f t="shared" si="12"/>
        <v>5385.0648926386466</v>
      </c>
      <c r="R19" s="69">
        <f t="shared" si="12"/>
        <v>5435.1608364412232</v>
      </c>
      <c r="S19" s="79">
        <f t="shared" si="12"/>
        <v>5485.2567802437998</v>
      </c>
      <c r="T19" s="69">
        <f t="shared" si="12"/>
        <v>5485.0114497443155</v>
      </c>
      <c r="U19" s="69">
        <f t="shared" si="12"/>
        <v>5484.7661192448313</v>
      </c>
      <c r="V19" s="69">
        <f t="shared" si="12"/>
        <v>5484.520788745348</v>
      </c>
      <c r="W19" s="69">
        <f t="shared" si="12"/>
        <v>5484.2754582458638</v>
      </c>
      <c r="X19" s="69">
        <f t="shared" si="12"/>
        <v>5484.0301277463795</v>
      </c>
      <c r="Y19" s="69">
        <f t="shared" si="12"/>
        <v>5483.7847972468962</v>
      </c>
      <c r="Z19" s="69">
        <f t="shared" si="12"/>
        <v>5483.539466747412</v>
      </c>
      <c r="AA19" s="69">
        <f t="shared" si="12"/>
        <v>5483.2941362479278</v>
      </c>
      <c r="AB19" s="69">
        <f t="shared" si="12"/>
        <v>5483.0488057484445</v>
      </c>
      <c r="AC19" s="69">
        <f t="shared" si="12"/>
        <v>5482.8034752489602</v>
      </c>
      <c r="AD19" s="69">
        <f t="shared" si="12"/>
        <v>5482.558144749476</v>
      </c>
      <c r="AE19" s="69">
        <f t="shared" si="12"/>
        <v>5482.3128142499927</v>
      </c>
      <c r="AF19" s="69">
        <f t="shared" si="12"/>
        <v>5482.0674837505085</v>
      </c>
      <c r="AG19" s="69">
        <f t="shared" si="12"/>
        <v>5481.8221532510242</v>
      </c>
      <c r="AH19" s="69">
        <f t="shared" si="12"/>
        <v>5481.57682275154</v>
      </c>
      <c r="AI19" s="69">
        <f t="shared" si="12"/>
        <v>5481.3314922520567</v>
      </c>
      <c r="AJ19" s="69">
        <f t="shared" si="12"/>
        <v>5481.0861617525725</v>
      </c>
      <c r="AK19" s="69">
        <f t="shared" si="12"/>
        <v>5480.8408312530892</v>
      </c>
      <c r="AL19" s="69">
        <f t="shared" si="12"/>
        <v>5480.5955007536049</v>
      </c>
      <c r="AM19" s="79">
        <f t="shared" si="12"/>
        <v>5480.350170254118</v>
      </c>
      <c r="AN19" s="69"/>
    </row>
    <row r="20" spans="1:40" x14ac:dyDescent="0.25">
      <c r="C20" s="102">
        <f>C19/B19-1</f>
        <v>1.0811391912318502E-2</v>
      </c>
      <c r="D20" s="102">
        <f t="shared" ref="D20:AM20" si="13">D19/C19-1</f>
        <v>1.0695755903447735E-2</v>
      </c>
      <c r="E20" s="102">
        <f t="shared" si="13"/>
        <v>1.0582567346280269E-2</v>
      </c>
      <c r="F20" s="102">
        <f t="shared" si="13"/>
        <v>1.0471749353513138E-2</v>
      </c>
      <c r="G20" s="102">
        <f t="shared" si="13"/>
        <v>1.0363228225047427E-2</v>
      </c>
      <c r="H20" s="102">
        <f t="shared" si="13"/>
        <v>1.0256933284530589E-2</v>
      </c>
      <c r="I20" s="102">
        <f t="shared" si="13"/>
        <v>1.0152796725862112E-2</v>
      </c>
      <c r="J20" s="102">
        <f t="shared" si="13"/>
        <v>1.0050753468950013E-2</v>
      </c>
      <c r="K20" s="102">
        <f t="shared" si="13"/>
        <v>9.9507410240835537E-3</v>
      </c>
      <c r="L20" s="102">
        <f t="shared" si="13"/>
        <v>9.8526993643213157E-3</v>
      </c>
      <c r="M20" s="102">
        <f t="shared" si="13"/>
        <v>9.7565708053490852E-3</v>
      </c>
      <c r="N20" s="102">
        <f t="shared" si="13"/>
        <v>9.662299892307491E-3</v>
      </c>
      <c r="O20" s="102">
        <f t="shared" si="13"/>
        <v>9.5698332931100083E-3</v>
      </c>
      <c r="P20" s="102">
        <f t="shared" si="13"/>
        <v>9.4791196978363246E-3</v>
      </c>
      <c r="Q20" s="102">
        <f t="shared" si="13"/>
        <v>9.390109723788731E-3</v>
      </c>
      <c r="R20" s="102">
        <f t="shared" si="13"/>
        <v>9.302755825850495E-3</v>
      </c>
      <c r="S20" s="102">
        <f t="shared" si="13"/>
        <v>9.2170122118000464E-3</v>
      </c>
      <c r="T20" s="102">
        <f t="shared" si="13"/>
        <v>-4.4725435711212569E-5</v>
      </c>
      <c r="U20" s="102">
        <f t="shared" si="13"/>
        <v>-4.4727436165237222E-5</v>
      </c>
      <c r="V20" s="102">
        <f t="shared" si="13"/>
        <v>-4.4729436798118805E-5</v>
      </c>
      <c r="W20" s="102">
        <f t="shared" si="13"/>
        <v>-4.4731437610301406E-5</v>
      </c>
      <c r="X20" s="102">
        <f t="shared" si="13"/>
        <v>-4.4733438601340936E-5</v>
      </c>
      <c r="Y20" s="102">
        <f t="shared" si="13"/>
        <v>-4.4735439771237395E-5</v>
      </c>
      <c r="Z20" s="102">
        <f t="shared" si="13"/>
        <v>-4.4737441120434873E-5</v>
      </c>
      <c r="AA20" s="102">
        <f t="shared" si="13"/>
        <v>-4.4739442648711325E-5</v>
      </c>
      <c r="AB20" s="102">
        <f t="shared" si="13"/>
        <v>-4.4741444355733684E-5</v>
      </c>
      <c r="AC20" s="102">
        <f t="shared" si="13"/>
        <v>-4.4743446242390128E-5</v>
      </c>
      <c r="AD20" s="104">
        <f t="shared" si="13"/>
        <v>-4.4745448307903501E-5</v>
      </c>
      <c r="AE20" s="104">
        <f t="shared" si="13"/>
        <v>-4.4747450552495849E-5</v>
      </c>
      <c r="AF20" s="104">
        <f t="shared" si="13"/>
        <v>-4.4749452976611259E-5</v>
      </c>
      <c r="AG20" s="104">
        <f t="shared" si="13"/>
        <v>-4.4751455579694621E-5</v>
      </c>
      <c r="AH20" s="104">
        <f t="shared" si="13"/>
        <v>-4.4753458362190024E-5</v>
      </c>
      <c r="AI20" s="104">
        <f t="shared" si="13"/>
        <v>-4.4755461323653378E-5</v>
      </c>
      <c r="AJ20" s="104">
        <f t="shared" si="13"/>
        <v>-4.4757464464750818E-5</v>
      </c>
      <c r="AK20" s="104">
        <f t="shared" si="13"/>
        <v>-4.4759467784927232E-5</v>
      </c>
      <c r="AL20" s="104">
        <f t="shared" si="13"/>
        <v>-4.4761471284737731E-5</v>
      </c>
      <c r="AM20" s="104">
        <f t="shared" si="13"/>
        <v>-4.4763474964182315E-5</v>
      </c>
      <c r="AN20" s="102">
        <f>AVERAGE(I20:AM20)</f>
        <v>3.4028968718913971E-3</v>
      </c>
    </row>
    <row r="21" spans="1:40" ht="18.75" x14ac:dyDescent="0.3">
      <c r="A21" s="72" t="s">
        <v>87</v>
      </c>
    </row>
    <row r="22" spans="1:40" x14ac:dyDescent="0.25">
      <c r="B22" s="78">
        <v>2013</v>
      </c>
      <c r="C22" s="66">
        <v>2014</v>
      </c>
      <c r="D22" s="66">
        <v>2015</v>
      </c>
      <c r="E22" s="66">
        <v>2016</v>
      </c>
      <c r="F22" s="66">
        <v>2017</v>
      </c>
      <c r="G22" s="66">
        <v>2018</v>
      </c>
      <c r="H22" s="66">
        <v>2019</v>
      </c>
      <c r="I22" s="66">
        <v>2020</v>
      </c>
      <c r="J22" s="66">
        <v>2021</v>
      </c>
      <c r="K22" s="66">
        <v>2022</v>
      </c>
      <c r="L22" s="66">
        <v>2023</v>
      </c>
      <c r="M22" s="66">
        <v>2024</v>
      </c>
      <c r="N22" s="66">
        <v>2025</v>
      </c>
      <c r="O22" s="66">
        <v>2026</v>
      </c>
      <c r="P22" s="66">
        <v>2027</v>
      </c>
      <c r="Q22" s="66">
        <v>2028</v>
      </c>
      <c r="R22" s="66">
        <v>2029</v>
      </c>
      <c r="S22" s="78">
        <v>2030</v>
      </c>
      <c r="T22" s="66">
        <v>2031</v>
      </c>
      <c r="U22" s="66">
        <v>2032</v>
      </c>
      <c r="V22" s="66">
        <v>2033</v>
      </c>
      <c r="W22" s="66">
        <v>2034</v>
      </c>
      <c r="X22" s="66">
        <v>2035</v>
      </c>
      <c r="Y22" s="66">
        <v>2036</v>
      </c>
      <c r="Z22" s="66">
        <v>2037</v>
      </c>
      <c r="AA22" s="66">
        <v>2038</v>
      </c>
      <c r="AB22" s="66">
        <v>2039</v>
      </c>
      <c r="AC22" s="66">
        <v>2040</v>
      </c>
      <c r="AD22" s="66">
        <v>2041</v>
      </c>
      <c r="AE22" s="66">
        <v>2042</v>
      </c>
      <c r="AF22" s="66">
        <v>2043</v>
      </c>
      <c r="AG22" s="66">
        <v>2044</v>
      </c>
      <c r="AH22" s="66">
        <v>2045</v>
      </c>
      <c r="AI22" s="66">
        <v>2046</v>
      </c>
      <c r="AJ22" s="66">
        <v>2047</v>
      </c>
      <c r="AK22" s="66">
        <v>2048</v>
      </c>
      <c r="AL22" s="66">
        <v>2049</v>
      </c>
      <c r="AM22" s="78">
        <v>2050</v>
      </c>
    </row>
    <row r="23" spans="1:40" x14ac:dyDescent="0.25">
      <c r="A23" s="88" t="s">
        <v>50</v>
      </c>
      <c r="B23" s="77">
        <v>121.58713299999999</v>
      </c>
      <c r="C23" s="67">
        <f>B23+($S23-$B23)/($S$13-$B$13)</f>
        <v>120.40505769462364</v>
      </c>
      <c r="D23" s="67">
        <f t="shared" ref="D23:R23" si="14">C23+($S23-$B23)/($S$13-$B$13)</f>
        <v>119.22298238924728</v>
      </c>
      <c r="E23" s="67">
        <f t="shared" si="14"/>
        <v>118.04090708387092</v>
      </c>
      <c r="F23" s="67">
        <f t="shared" si="14"/>
        <v>116.85883177849456</v>
      </c>
      <c r="G23" s="67">
        <f t="shared" si="14"/>
        <v>115.6767564731182</v>
      </c>
      <c r="H23" s="67">
        <f t="shared" si="14"/>
        <v>114.49468116774185</v>
      </c>
      <c r="I23" s="67">
        <f t="shared" si="14"/>
        <v>113.31260586236549</v>
      </c>
      <c r="J23" s="67">
        <f t="shared" si="14"/>
        <v>112.13053055698913</v>
      </c>
      <c r="K23" s="67">
        <f t="shared" si="14"/>
        <v>110.94845525161277</v>
      </c>
      <c r="L23" s="67">
        <f t="shared" si="14"/>
        <v>109.76637994623641</v>
      </c>
      <c r="M23" s="67">
        <f t="shared" si="14"/>
        <v>108.58430464086005</v>
      </c>
      <c r="N23" s="67">
        <f t="shared" si="14"/>
        <v>107.4022293354837</v>
      </c>
      <c r="O23" s="67">
        <f t="shared" si="14"/>
        <v>106.22015403010734</v>
      </c>
      <c r="P23" s="67">
        <f t="shared" si="14"/>
        <v>105.03807872473098</v>
      </c>
      <c r="Q23" s="67">
        <f t="shared" si="14"/>
        <v>103.85600341935462</v>
      </c>
      <c r="R23" s="67">
        <f t="shared" si="14"/>
        <v>102.67392811397826</v>
      </c>
      <c r="S23" s="76">
        <f>M4</f>
        <v>101.49185280860188</v>
      </c>
      <c r="T23" s="67">
        <f>S23+($AM23-$S23)/($AM$13-$S$13)</f>
        <v>101.49725256116628</v>
      </c>
      <c r="U23" s="67">
        <f t="shared" ref="U23:AL23" si="15">T23+($AM23-$S23)/($AM$13-$S$13)</f>
        <v>101.50265231373068</v>
      </c>
      <c r="V23" s="67">
        <f t="shared" si="15"/>
        <v>101.50805206629508</v>
      </c>
      <c r="W23" s="67">
        <f t="shared" si="15"/>
        <v>101.51345181885948</v>
      </c>
      <c r="X23" s="67">
        <f t="shared" si="15"/>
        <v>101.51885157142388</v>
      </c>
      <c r="Y23" s="67">
        <f t="shared" si="15"/>
        <v>101.52425132398828</v>
      </c>
      <c r="Z23" s="67">
        <f t="shared" si="15"/>
        <v>101.52965107655268</v>
      </c>
      <c r="AA23" s="67">
        <f t="shared" si="15"/>
        <v>101.53505082911708</v>
      </c>
      <c r="AB23" s="67">
        <f t="shared" si="15"/>
        <v>101.54045058168148</v>
      </c>
      <c r="AC23" s="67">
        <f t="shared" si="15"/>
        <v>101.54585033424588</v>
      </c>
      <c r="AD23" s="67">
        <f t="shared" si="15"/>
        <v>101.55125008681028</v>
      </c>
      <c r="AE23" s="67">
        <f t="shared" si="15"/>
        <v>101.55664983937469</v>
      </c>
      <c r="AF23" s="67">
        <f t="shared" si="15"/>
        <v>101.56204959193909</v>
      </c>
      <c r="AG23" s="67">
        <f t="shared" si="15"/>
        <v>101.56744934450349</v>
      </c>
      <c r="AH23" s="67">
        <f t="shared" si="15"/>
        <v>101.57284909706789</v>
      </c>
      <c r="AI23" s="67">
        <f t="shared" si="15"/>
        <v>101.57824884963229</v>
      </c>
      <c r="AJ23" s="67">
        <f t="shared" si="15"/>
        <v>101.58364860219669</v>
      </c>
      <c r="AK23" s="67">
        <f t="shared" si="15"/>
        <v>101.58904835476109</v>
      </c>
      <c r="AL23" s="67">
        <f t="shared" si="15"/>
        <v>101.59444810732549</v>
      </c>
      <c r="AM23" s="76">
        <f>O4</f>
        <v>101.59984785988996</v>
      </c>
    </row>
    <row r="24" spans="1:40" x14ac:dyDescent="0.25">
      <c r="A24" s="88" t="s">
        <v>53</v>
      </c>
      <c r="B24" s="77">
        <v>411.05060300000002</v>
      </c>
      <c r="C24" s="67">
        <f t="shared" ref="C24:R27" si="16">B24+($S24-$B24)/($S$13-$B$13)</f>
        <v>406.43908393615328</v>
      </c>
      <c r="D24" s="67">
        <f t="shared" si="16"/>
        <v>401.82756487230654</v>
      </c>
      <c r="E24" s="67">
        <f t="shared" si="16"/>
        <v>397.2160458084598</v>
      </c>
      <c r="F24" s="67">
        <f t="shared" si="16"/>
        <v>392.60452674461305</v>
      </c>
      <c r="G24" s="67">
        <f t="shared" si="16"/>
        <v>387.99300768076631</v>
      </c>
      <c r="H24" s="67">
        <f t="shared" si="16"/>
        <v>383.38148861691957</v>
      </c>
      <c r="I24" s="67">
        <f t="shared" si="16"/>
        <v>378.76996955307283</v>
      </c>
      <c r="J24" s="67">
        <f t="shared" si="16"/>
        <v>374.15845048922608</v>
      </c>
      <c r="K24" s="67">
        <f t="shared" si="16"/>
        <v>369.54693142537934</v>
      </c>
      <c r="L24" s="67">
        <f t="shared" si="16"/>
        <v>364.9354123615326</v>
      </c>
      <c r="M24" s="67">
        <f t="shared" si="16"/>
        <v>360.32389329768586</v>
      </c>
      <c r="N24" s="67">
        <f t="shared" si="16"/>
        <v>355.71237423383911</v>
      </c>
      <c r="O24" s="67">
        <f t="shared" si="16"/>
        <v>351.10085516999237</v>
      </c>
      <c r="P24" s="67">
        <f t="shared" si="16"/>
        <v>346.48933610614563</v>
      </c>
      <c r="Q24" s="67">
        <f t="shared" si="16"/>
        <v>341.87781704229889</v>
      </c>
      <c r="R24" s="67">
        <f t="shared" si="16"/>
        <v>337.26629797845214</v>
      </c>
      <c r="S24" s="76">
        <f t="shared" ref="S24:S27" si="17">M5</f>
        <v>332.65477891460495</v>
      </c>
      <c r="T24" s="67">
        <f t="shared" ref="T24:AL27" si="18">S24+($AM24-$S24)/($AM$13-$S$13)</f>
        <v>336.12889084213975</v>
      </c>
      <c r="U24" s="67">
        <f t="shared" si="18"/>
        <v>339.60300276967456</v>
      </c>
      <c r="V24" s="67">
        <f t="shared" si="18"/>
        <v>343.07711469720937</v>
      </c>
      <c r="W24" s="67">
        <f t="shared" si="18"/>
        <v>346.55122662474417</v>
      </c>
      <c r="X24" s="67">
        <f t="shared" si="18"/>
        <v>350.02533855227898</v>
      </c>
      <c r="Y24" s="67">
        <f t="shared" si="18"/>
        <v>353.49945047981379</v>
      </c>
      <c r="Z24" s="67">
        <f t="shared" si="18"/>
        <v>356.9735624073486</v>
      </c>
      <c r="AA24" s="67">
        <f t="shared" si="18"/>
        <v>360.4476743348834</v>
      </c>
      <c r="AB24" s="67">
        <f t="shared" si="18"/>
        <v>363.92178626241821</v>
      </c>
      <c r="AC24" s="67">
        <f t="shared" si="18"/>
        <v>367.39589818995302</v>
      </c>
      <c r="AD24" s="67">
        <f t="shared" si="18"/>
        <v>370.87001011748782</v>
      </c>
      <c r="AE24" s="67">
        <f t="shared" si="18"/>
        <v>374.34412204502263</v>
      </c>
      <c r="AF24" s="67">
        <f t="shared" si="18"/>
        <v>377.81823397255744</v>
      </c>
      <c r="AG24" s="67">
        <f t="shared" si="18"/>
        <v>381.29234590009224</v>
      </c>
      <c r="AH24" s="67">
        <f t="shared" si="18"/>
        <v>384.76645782762705</v>
      </c>
      <c r="AI24" s="67">
        <f t="shared" si="18"/>
        <v>388.24056975516186</v>
      </c>
      <c r="AJ24" s="67">
        <f t="shared" si="18"/>
        <v>391.71468168269666</v>
      </c>
      <c r="AK24" s="67">
        <f t="shared" si="18"/>
        <v>395.18879361023147</v>
      </c>
      <c r="AL24" s="67">
        <f t="shared" si="18"/>
        <v>398.66290553776628</v>
      </c>
      <c r="AM24" s="76">
        <f t="shared" ref="AM24:AM27" si="19">O5</f>
        <v>402.13701746530143</v>
      </c>
    </row>
    <row r="25" spans="1:40" x14ac:dyDescent="0.25">
      <c r="A25" s="88" t="s">
        <v>12</v>
      </c>
      <c r="B25" s="77">
        <v>801.19622289999995</v>
      </c>
      <c r="C25" s="67">
        <f t="shared" si="16"/>
        <v>832.24480919110965</v>
      </c>
      <c r="D25" s="67">
        <f t="shared" si="16"/>
        <v>863.29339548221935</v>
      </c>
      <c r="E25" s="67">
        <f t="shared" si="16"/>
        <v>894.34198177332905</v>
      </c>
      <c r="F25" s="67">
        <f t="shared" si="16"/>
        <v>925.39056806443875</v>
      </c>
      <c r="G25" s="67">
        <f t="shared" si="16"/>
        <v>956.43915435554845</v>
      </c>
      <c r="H25" s="67">
        <f t="shared" si="16"/>
        <v>987.48774064665815</v>
      </c>
      <c r="I25" s="67">
        <f t="shared" si="16"/>
        <v>1018.5363269377679</v>
      </c>
      <c r="J25" s="67">
        <f t="shared" si="16"/>
        <v>1049.5849132288774</v>
      </c>
      <c r="K25" s="67">
        <f t="shared" si="16"/>
        <v>1080.633499519987</v>
      </c>
      <c r="L25" s="67">
        <f t="shared" si="16"/>
        <v>1111.6820858110966</v>
      </c>
      <c r="M25" s="67">
        <f t="shared" si="16"/>
        <v>1142.7306721022062</v>
      </c>
      <c r="N25" s="67">
        <f t="shared" si="16"/>
        <v>1173.7792583933158</v>
      </c>
      <c r="O25" s="67">
        <f t="shared" si="16"/>
        <v>1204.8278446844254</v>
      </c>
      <c r="P25" s="67">
        <f t="shared" si="16"/>
        <v>1235.876430975535</v>
      </c>
      <c r="Q25" s="67">
        <f t="shared" si="16"/>
        <v>1266.9250172666445</v>
      </c>
      <c r="R25" s="67">
        <f t="shared" si="16"/>
        <v>1297.9736035577541</v>
      </c>
      <c r="S25" s="76">
        <f t="shared" si="17"/>
        <v>1329.0221898488646</v>
      </c>
      <c r="T25" s="67">
        <f t="shared" si="18"/>
        <v>1329.9150323071253</v>
      </c>
      <c r="U25" s="67">
        <f t="shared" si="18"/>
        <v>1330.807874765386</v>
      </c>
      <c r="V25" s="67">
        <f t="shared" si="18"/>
        <v>1331.7007172236467</v>
      </c>
      <c r="W25" s="67">
        <f t="shared" si="18"/>
        <v>1332.5935596819074</v>
      </c>
      <c r="X25" s="67">
        <f t="shared" si="18"/>
        <v>1333.4864021401681</v>
      </c>
      <c r="Y25" s="67">
        <f t="shared" si="18"/>
        <v>1334.3792445984288</v>
      </c>
      <c r="Z25" s="67">
        <f t="shared" si="18"/>
        <v>1335.2720870566895</v>
      </c>
      <c r="AA25" s="67">
        <f t="shared" si="18"/>
        <v>1336.1649295149502</v>
      </c>
      <c r="AB25" s="67">
        <f t="shared" si="18"/>
        <v>1337.0577719732109</v>
      </c>
      <c r="AC25" s="67">
        <f t="shared" si="18"/>
        <v>1337.9506144314716</v>
      </c>
      <c r="AD25" s="67">
        <f t="shared" si="18"/>
        <v>1338.8434568897324</v>
      </c>
      <c r="AE25" s="67">
        <f t="shared" si="18"/>
        <v>1339.7362993479931</v>
      </c>
      <c r="AF25" s="67">
        <f t="shared" si="18"/>
        <v>1340.6291418062538</v>
      </c>
      <c r="AG25" s="67">
        <f t="shared" si="18"/>
        <v>1341.5219842645145</v>
      </c>
      <c r="AH25" s="67">
        <f t="shared" si="18"/>
        <v>1342.4148267227752</v>
      </c>
      <c r="AI25" s="67">
        <f t="shared" si="18"/>
        <v>1343.3076691810359</v>
      </c>
      <c r="AJ25" s="67">
        <f t="shared" si="18"/>
        <v>1344.2005116392966</v>
      </c>
      <c r="AK25" s="67">
        <f t="shared" si="18"/>
        <v>1345.0933540975573</v>
      </c>
      <c r="AL25" s="67">
        <f t="shared" si="18"/>
        <v>1345.986196555818</v>
      </c>
      <c r="AM25" s="76">
        <f t="shared" si="19"/>
        <v>1346.8790390140794</v>
      </c>
    </row>
    <row r="26" spans="1:40" x14ac:dyDescent="0.25">
      <c r="A26" s="88" t="s">
        <v>46</v>
      </c>
      <c r="B26" s="77">
        <v>94.437168270000001</v>
      </c>
      <c r="C26" s="67">
        <f t="shared" si="16"/>
        <v>91.825552737154297</v>
      </c>
      <c r="D26" s="67">
        <f t="shared" si="16"/>
        <v>89.213937204308593</v>
      </c>
      <c r="E26" s="67">
        <f t="shared" si="16"/>
        <v>86.602321671462889</v>
      </c>
      <c r="F26" s="67">
        <f t="shared" si="16"/>
        <v>83.990706138617185</v>
      </c>
      <c r="G26" s="67">
        <f t="shared" si="16"/>
        <v>81.379090605771481</v>
      </c>
      <c r="H26" s="67">
        <f t="shared" si="16"/>
        <v>78.767475072925777</v>
      </c>
      <c r="I26" s="67">
        <f t="shared" si="16"/>
        <v>76.155859540080073</v>
      </c>
      <c r="J26" s="67">
        <f t="shared" si="16"/>
        <v>73.544244007234369</v>
      </c>
      <c r="K26" s="67">
        <f t="shared" si="16"/>
        <v>70.932628474388665</v>
      </c>
      <c r="L26" s="67">
        <f t="shared" si="16"/>
        <v>68.321012941542961</v>
      </c>
      <c r="M26" s="67">
        <f t="shared" si="16"/>
        <v>65.709397408697257</v>
      </c>
      <c r="N26" s="67">
        <f t="shared" si="16"/>
        <v>63.097781875851553</v>
      </c>
      <c r="O26" s="67">
        <f t="shared" si="16"/>
        <v>60.486166343005848</v>
      </c>
      <c r="P26" s="67">
        <f t="shared" si="16"/>
        <v>57.874550810160144</v>
      </c>
      <c r="Q26" s="67">
        <f t="shared" si="16"/>
        <v>55.26293527731444</v>
      </c>
      <c r="R26" s="67">
        <f t="shared" si="16"/>
        <v>52.651319744468736</v>
      </c>
      <c r="S26" s="76">
        <f t="shared" si="17"/>
        <v>50.039704211623032</v>
      </c>
      <c r="T26" s="67">
        <f t="shared" si="18"/>
        <v>49.554323820993069</v>
      </c>
      <c r="U26" s="67">
        <f t="shared" si="18"/>
        <v>49.068943430363106</v>
      </c>
      <c r="V26" s="67">
        <f t="shared" si="18"/>
        <v>48.583563039733143</v>
      </c>
      <c r="W26" s="67">
        <f t="shared" si="18"/>
        <v>48.09818264910318</v>
      </c>
      <c r="X26" s="67">
        <f t="shared" si="18"/>
        <v>47.612802258473216</v>
      </c>
      <c r="Y26" s="67">
        <f t="shared" si="18"/>
        <v>47.127421867843253</v>
      </c>
      <c r="Z26" s="67">
        <f t="shared" si="18"/>
        <v>46.64204147721329</v>
      </c>
      <c r="AA26" s="67">
        <f t="shared" si="18"/>
        <v>46.156661086583327</v>
      </c>
      <c r="AB26" s="67">
        <f t="shared" si="18"/>
        <v>45.671280695953364</v>
      </c>
      <c r="AC26" s="67">
        <f t="shared" si="18"/>
        <v>45.185900305323401</v>
      </c>
      <c r="AD26" s="67">
        <f t="shared" si="18"/>
        <v>44.700519914693437</v>
      </c>
      <c r="AE26" s="67">
        <f t="shared" si="18"/>
        <v>44.215139524063474</v>
      </c>
      <c r="AF26" s="67">
        <f t="shared" si="18"/>
        <v>43.729759133433511</v>
      </c>
      <c r="AG26" s="67">
        <f t="shared" si="18"/>
        <v>43.244378742803548</v>
      </c>
      <c r="AH26" s="67">
        <f t="shared" si="18"/>
        <v>42.758998352173585</v>
      </c>
      <c r="AI26" s="67">
        <f t="shared" si="18"/>
        <v>42.273617961543621</v>
      </c>
      <c r="AJ26" s="67">
        <f t="shared" si="18"/>
        <v>41.788237570913658</v>
      </c>
      <c r="AK26" s="67">
        <f t="shared" si="18"/>
        <v>41.302857180283695</v>
      </c>
      <c r="AL26" s="67">
        <f t="shared" si="18"/>
        <v>40.817476789653732</v>
      </c>
      <c r="AM26" s="76">
        <f t="shared" si="19"/>
        <v>40.332096399023833</v>
      </c>
    </row>
    <row r="27" spans="1:40" x14ac:dyDescent="0.25">
      <c r="A27" s="88" t="s">
        <v>62</v>
      </c>
      <c r="B27" s="77">
        <v>1712.076548</v>
      </c>
      <c r="C27" s="67">
        <f t="shared" si="16"/>
        <v>1692.5464903285606</v>
      </c>
      <c r="D27" s="67">
        <f t="shared" si="16"/>
        <v>1673.0164326571212</v>
      </c>
      <c r="E27" s="67">
        <f t="shared" si="16"/>
        <v>1653.4863749856818</v>
      </c>
      <c r="F27" s="67">
        <f t="shared" si="16"/>
        <v>1633.9563173142424</v>
      </c>
      <c r="G27" s="67">
        <f t="shared" si="16"/>
        <v>1614.426259642803</v>
      </c>
      <c r="H27" s="67">
        <f t="shared" si="16"/>
        <v>1594.8962019713636</v>
      </c>
      <c r="I27" s="67">
        <f t="shared" si="16"/>
        <v>1575.3661442999241</v>
      </c>
      <c r="J27" s="67">
        <f t="shared" si="16"/>
        <v>1555.8360866284847</v>
      </c>
      <c r="K27" s="67">
        <f t="shared" si="16"/>
        <v>1536.3060289570453</v>
      </c>
      <c r="L27" s="67">
        <f t="shared" si="16"/>
        <v>1516.7759712856059</v>
      </c>
      <c r="M27" s="67">
        <f t="shared" si="16"/>
        <v>1497.2459136141665</v>
      </c>
      <c r="N27" s="67">
        <f t="shared" si="16"/>
        <v>1477.7158559427271</v>
      </c>
      <c r="O27" s="67">
        <f t="shared" si="16"/>
        <v>1458.1857982712877</v>
      </c>
      <c r="P27" s="67">
        <f t="shared" si="16"/>
        <v>1438.6557405998483</v>
      </c>
      <c r="Q27" s="67">
        <f t="shared" si="16"/>
        <v>1419.1256829284089</v>
      </c>
      <c r="R27" s="67">
        <f t="shared" si="16"/>
        <v>1399.5956252569695</v>
      </c>
      <c r="S27" s="76">
        <f t="shared" si="17"/>
        <v>1380.0655675855314</v>
      </c>
      <c r="T27" s="67">
        <f t="shared" si="18"/>
        <v>1358.9844459633227</v>
      </c>
      <c r="U27" s="67">
        <f t="shared" si="18"/>
        <v>1337.9033243411141</v>
      </c>
      <c r="V27" s="67">
        <f t="shared" si="18"/>
        <v>1316.8222027189054</v>
      </c>
      <c r="W27" s="67">
        <f t="shared" si="18"/>
        <v>1295.7410810966967</v>
      </c>
      <c r="X27" s="67">
        <f t="shared" si="18"/>
        <v>1274.659959474488</v>
      </c>
      <c r="Y27" s="67">
        <f t="shared" si="18"/>
        <v>1253.5788378522793</v>
      </c>
      <c r="Z27" s="67">
        <f t="shared" si="18"/>
        <v>1232.4977162300706</v>
      </c>
      <c r="AA27" s="67">
        <f t="shared" si="18"/>
        <v>1211.416594607862</v>
      </c>
      <c r="AB27" s="67">
        <f t="shared" si="18"/>
        <v>1190.3354729856533</v>
      </c>
      <c r="AC27" s="67">
        <f t="shared" si="18"/>
        <v>1169.2543513634446</v>
      </c>
      <c r="AD27" s="67">
        <f t="shared" si="18"/>
        <v>1148.1732297412359</v>
      </c>
      <c r="AE27" s="67">
        <f t="shared" si="18"/>
        <v>1127.0921081190272</v>
      </c>
      <c r="AF27" s="67">
        <f t="shared" si="18"/>
        <v>1106.0109864968185</v>
      </c>
      <c r="AG27" s="67">
        <f t="shared" si="18"/>
        <v>1084.9298648746098</v>
      </c>
      <c r="AH27" s="67">
        <f t="shared" si="18"/>
        <v>1063.8487432524012</v>
      </c>
      <c r="AI27" s="67">
        <f t="shared" si="18"/>
        <v>1042.7676216301925</v>
      </c>
      <c r="AJ27" s="67">
        <f t="shared" si="18"/>
        <v>1021.6865000079838</v>
      </c>
      <c r="AK27" s="67">
        <f t="shared" si="18"/>
        <v>1000.6053783857751</v>
      </c>
      <c r="AL27" s="67">
        <f t="shared" si="18"/>
        <v>979.52425676356643</v>
      </c>
      <c r="AM27" s="76">
        <f t="shared" si="19"/>
        <v>958.44313514135695</v>
      </c>
    </row>
    <row r="28" spans="1:40" x14ac:dyDescent="0.25">
      <c r="A28" s="88" t="s">
        <v>78</v>
      </c>
      <c r="B28" s="79">
        <f>SUM(B23:B27)</f>
        <v>3140.34767517</v>
      </c>
      <c r="C28" s="69">
        <f t="shared" ref="C28:AM28" si="20">SUM(C23:C27)</f>
        <v>3143.4609938876015</v>
      </c>
      <c r="D28" s="69">
        <f t="shared" si="20"/>
        <v>3146.574312605203</v>
      </c>
      <c r="E28" s="69">
        <f t="shared" si="20"/>
        <v>3149.6876313228045</v>
      </c>
      <c r="F28" s="69">
        <f t="shared" si="20"/>
        <v>3152.800950040406</v>
      </c>
      <c r="G28" s="69">
        <f t="shared" si="20"/>
        <v>3155.9142687580074</v>
      </c>
      <c r="H28" s="69">
        <f t="shared" si="20"/>
        <v>3159.0275874756089</v>
      </c>
      <c r="I28" s="69">
        <f t="shared" si="20"/>
        <v>3162.14090619321</v>
      </c>
      <c r="J28" s="69">
        <f t="shared" si="20"/>
        <v>3165.2542249108119</v>
      </c>
      <c r="K28" s="69">
        <f t="shared" si="20"/>
        <v>3168.3675436284129</v>
      </c>
      <c r="L28" s="69">
        <f t="shared" si="20"/>
        <v>3171.4808623460144</v>
      </c>
      <c r="M28" s="69">
        <f t="shared" si="20"/>
        <v>3174.5941810636159</v>
      </c>
      <c r="N28" s="69">
        <f t="shared" si="20"/>
        <v>3177.7074997812169</v>
      </c>
      <c r="O28" s="69">
        <f t="shared" si="20"/>
        <v>3180.8208184988189</v>
      </c>
      <c r="P28" s="69">
        <f t="shared" si="20"/>
        <v>3183.9341372164199</v>
      </c>
      <c r="Q28" s="69">
        <f t="shared" si="20"/>
        <v>3187.0474559340214</v>
      </c>
      <c r="R28" s="69">
        <f t="shared" si="20"/>
        <v>3190.1607746516229</v>
      </c>
      <c r="S28" s="79">
        <f t="shared" si="20"/>
        <v>3193.2740933692257</v>
      </c>
      <c r="T28" s="69">
        <f t="shared" si="20"/>
        <v>3176.0799454947473</v>
      </c>
      <c r="U28" s="69">
        <f t="shared" si="20"/>
        <v>3158.8857976202685</v>
      </c>
      <c r="V28" s="69">
        <f t="shared" si="20"/>
        <v>3141.6916497457896</v>
      </c>
      <c r="W28" s="69">
        <f t="shared" si="20"/>
        <v>3124.4975018713112</v>
      </c>
      <c r="X28" s="69">
        <f t="shared" si="20"/>
        <v>3107.3033539968319</v>
      </c>
      <c r="Y28" s="69">
        <f t="shared" si="20"/>
        <v>3090.1092061223535</v>
      </c>
      <c r="Z28" s="69">
        <f t="shared" si="20"/>
        <v>3072.9150582478746</v>
      </c>
      <c r="AA28" s="69">
        <f t="shared" si="20"/>
        <v>3055.7209103733962</v>
      </c>
      <c r="AB28" s="69">
        <f t="shared" si="20"/>
        <v>3038.5267624989174</v>
      </c>
      <c r="AC28" s="69">
        <f t="shared" si="20"/>
        <v>3021.3326146244385</v>
      </c>
      <c r="AD28" s="69">
        <f t="shared" si="20"/>
        <v>3004.1384667499597</v>
      </c>
      <c r="AE28" s="69">
        <f t="shared" si="20"/>
        <v>2986.9443188754813</v>
      </c>
      <c r="AF28" s="69">
        <f t="shared" si="20"/>
        <v>2969.7501710010024</v>
      </c>
      <c r="AG28" s="69">
        <f t="shared" si="20"/>
        <v>2952.5560231265235</v>
      </c>
      <c r="AH28" s="69">
        <f t="shared" si="20"/>
        <v>2935.3618752520451</v>
      </c>
      <c r="AI28" s="69">
        <f t="shared" si="20"/>
        <v>2918.1677273775658</v>
      </c>
      <c r="AJ28" s="69">
        <f t="shared" si="20"/>
        <v>2900.9735795030874</v>
      </c>
      <c r="AK28" s="69">
        <f t="shared" si="20"/>
        <v>2883.7794316286086</v>
      </c>
      <c r="AL28" s="69">
        <f t="shared" si="20"/>
        <v>2866.5852837541297</v>
      </c>
      <c r="AM28" s="79">
        <f t="shared" si="20"/>
        <v>2849.3911358796518</v>
      </c>
    </row>
    <row r="30" spans="1:40" ht="18.75" x14ac:dyDescent="0.3">
      <c r="A30" s="72" t="s">
        <v>89</v>
      </c>
    </row>
    <row r="31" spans="1:40" x14ac:dyDescent="0.25">
      <c r="B31" s="78">
        <v>2013</v>
      </c>
      <c r="C31" s="66">
        <v>2014</v>
      </c>
      <c r="D31" s="66">
        <v>2015</v>
      </c>
      <c r="E31" s="66">
        <v>2016</v>
      </c>
      <c r="F31" s="66">
        <v>2017</v>
      </c>
      <c r="G31" s="66">
        <v>2018</v>
      </c>
      <c r="H31" s="66">
        <v>2019</v>
      </c>
      <c r="I31" s="66">
        <v>2020</v>
      </c>
      <c r="J31" s="66">
        <v>2021</v>
      </c>
      <c r="K31" s="66">
        <v>2022</v>
      </c>
      <c r="L31" s="66">
        <v>2023</v>
      </c>
      <c r="M31" s="66">
        <v>2024</v>
      </c>
      <c r="N31" s="66">
        <v>2025</v>
      </c>
      <c r="O31" s="66">
        <v>2026</v>
      </c>
      <c r="P31" s="66">
        <v>2027</v>
      </c>
      <c r="Q31" s="66">
        <v>2028</v>
      </c>
      <c r="R31" s="66">
        <v>2029</v>
      </c>
      <c r="S31" s="78">
        <v>2030</v>
      </c>
      <c r="T31" s="66">
        <v>2031</v>
      </c>
      <c r="U31" s="66">
        <v>2032</v>
      </c>
      <c r="V31" s="66">
        <v>2033</v>
      </c>
      <c r="W31" s="66">
        <v>2034</v>
      </c>
      <c r="X31" s="66">
        <v>2035</v>
      </c>
      <c r="Y31" s="66">
        <v>2036</v>
      </c>
      <c r="Z31" s="66">
        <v>2037</v>
      </c>
      <c r="AA31" s="66">
        <v>2038</v>
      </c>
      <c r="AB31" s="66">
        <v>2039</v>
      </c>
      <c r="AC31" s="66">
        <v>2040</v>
      </c>
      <c r="AD31" s="66">
        <v>2041</v>
      </c>
      <c r="AE31" s="66">
        <v>2042</v>
      </c>
      <c r="AF31" s="66">
        <v>2043</v>
      </c>
      <c r="AG31" s="66">
        <v>2044</v>
      </c>
      <c r="AH31" s="66">
        <v>2045</v>
      </c>
      <c r="AI31" s="66">
        <v>2046</v>
      </c>
      <c r="AJ31" s="66">
        <v>2047</v>
      </c>
      <c r="AK31" s="66">
        <v>2048</v>
      </c>
      <c r="AL31" s="66">
        <v>2049</v>
      </c>
      <c r="AM31" s="78">
        <v>2050</v>
      </c>
    </row>
    <row r="32" spans="1:40" x14ac:dyDescent="0.25">
      <c r="A32" s="88" t="s">
        <v>50</v>
      </c>
      <c r="B32" s="77">
        <v>6.5447287100000001E-2</v>
      </c>
      <c r="C32" s="67">
        <f>B32+($S32-$B32)/($S$13-$B$13)</f>
        <v>6.1597446682352945E-2</v>
      </c>
      <c r="D32" s="67">
        <f t="shared" ref="D32:R32" si="21">C32+($S32-$B32)/($S$13-$B$13)</f>
        <v>5.7747606264705889E-2</v>
      </c>
      <c r="E32" s="67">
        <f t="shared" si="21"/>
        <v>5.3897765847058833E-2</v>
      </c>
      <c r="F32" s="67">
        <f t="shared" si="21"/>
        <v>5.0047925429411777E-2</v>
      </c>
      <c r="G32" s="67">
        <f t="shared" si="21"/>
        <v>4.6198085011764721E-2</v>
      </c>
      <c r="H32" s="67">
        <f t="shared" si="21"/>
        <v>4.2348244594117665E-2</v>
      </c>
      <c r="I32" s="67">
        <f t="shared" si="21"/>
        <v>3.8498404176470609E-2</v>
      </c>
      <c r="J32" s="67">
        <f t="shared" si="21"/>
        <v>3.4648563758823553E-2</v>
      </c>
      <c r="K32" s="67">
        <f t="shared" si="21"/>
        <v>3.0798723341176493E-2</v>
      </c>
      <c r="L32" s="67">
        <f t="shared" si="21"/>
        <v>2.6948882923529434E-2</v>
      </c>
      <c r="M32" s="67">
        <f t="shared" si="21"/>
        <v>2.3099042505882374E-2</v>
      </c>
      <c r="N32" s="67">
        <f t="shared" si="21"/>
        <v>1.9249202088235315E-2</v>
      </c>
      <c r="O32" s="67">
        <f t="shared" si="21"/>
        <v>1.5399361670588255E-2</v>
      </c>
      <c r="P32" s="67">
        <f t="shared" si="21"/>
        <v>1.1549521252941196E-2</v>
      </c>
      <c r="Q32" s="67">
        <f t="shared" si="21"/>
        <v>7.6996808352941364E-3</v>
      </c>
      <c r="R32" s="67">
        <f t="shared" si="21"/>
        <v>3.8498404176470773E-3</v>
      </c>
      <c r="S32" s="76">
        <f>U4</f>
        <v>0</v>
      </c>
      <c r="T32" s="67">
        <f>S32+($AM32-$S32)/($AM$13-$S$13)</f>
        <v>0</v>
      </c>
      <c r="U32" s="67">
        <f t="shared" ref="U32:AL32" si="22">T32+($AM32-$S32)/($AM$13-$S$13)</f>
        <v>0</v>
      </c>
      <c r="V32" s="67">
        <f t="shared" si="22"/>
        <v>0</v>
      </c>
      <c r="W32" s="67">
        <f t="shared" si="22"/>
        <v>0</v>
      </c>
      <c r="X32" s="67">
        <f t="shared" si="22"/>
        <v>0</v>
      </c>
      <c r="Y32" s="67">
        <f t="shared" si="22"/>
        <v>0</v>
      </c>
      <c r="Z32" s="67">
        <f t="shared" si="22"/>
        <v>0</v>
      </c>
      <c r="AA32" s="67">
        <f t="shared" si="22"/>
        <v>0</v>
      </c>
      <c r="AB32" s="67">
        <f t="shared" si="22"/>
        <v>0</v>
      </c>
      <c r="AC32" s="67">
        <f t="shared" si="22"/>
        <v>0</v>
      </c>
      <c r="AD32" s="67">
        <f t="shared" si="22"/>
        <v>0</v>
      </c>
      <c r="AE32" s="67">
        <f t="shared" si="22"/>
        <v>0</v>
      </c>
      <c r="AF32" s="67">
        <f t="shared" si="22"/>
        <v>0</v>
      </c>
      <c r="AG32" s="67">
        <f t="shared" si="22"/>
        <v>0</v>
      </c>
      <c r="AH32" s="67">
        <f t="shared" si="22"/>
        <v>0</v>
      </c>
      <c r="AI32" s="67">
        <f t="shared" si="22"/>
        <v>0</v>
      </c>
      <c r="AJ32" s="67">
        <f t="shared" si="22"/>
        <v>0</v>
      </c>
      <c r="AK32" s="67">
        <f t="shared" si="22"/>
        <v>0</v>
      </c>
      <c r="AL32" s="67">
        <f t="shared" si="22"/>
        <v>0</v>
      </c>
      <c r="AM32" s="76">
        <f>W4</f>
        <v>0</v>
      </c>
    </row>
    <row r="33" spans="1:39" x14ac:dyDescent="0.25">
      <c r="A33" s="88" t="s">
        <v>53</v>
      </c>
      <c r="B33" s="77">
        <v>593.18299999999999</v>
      </c>
      <c r="C33" s="67">
        <f t="shared" ref="C33:R36" si="23">B33+($S33-$B33)/($S$13-$B$13)</f>
        <v>605.00018343039392</v>
      </c>
      <c r="D33" s="67">
        <f t="shared" si="23"/>
        <v>616.81736686078784</v>
      </c>
      <c r="E33" s="67">
        <f t="shared" si="23"/>
        <v>628.63455029118177</v>
      </c>
      <c r="F33" s="67">
        <f t="shared" si="23"/>
        <v>640.45173372157569</v>
      </c>
      <c r="G33" s="67">
        <f t="shared" si="23"/>
        <v>652.26891715196962</v>
      </c>
      <c r="H33" s="67">
        <f t="shared" si="23"/>
        <v>664.08610058236354</v>
      </c>
      <c r="I33" s="67">
        <f t="shared" si="23"/>
        <v>675.90328401275747</v>
      </c>
      <c r="J33" s="67">
        <f t="shared" si="23"/>
        <v>687.72046744315139</v>
      </c>
      <c r="K33" s="67">
        <f t="shared" si="23"/>
        <v>699.53765087354532</v>
      </c>
      <c r="L33" s="67">
        <f t="shared" si="23"/>
        <v>711.35483430393924</v>
      </c>
      <c r="M33" s="67">
        <f t="shared" si="23"/>
        <v>723.17201773433317</v>
      </c>
      <c r="N33" s="67">
        <f t="shared" si="23"/>
        <v>734.98920116472709</v>
      </c>
      <c r="O33" s="67">
        <f t="shared" si="23"/>
        <v>746.80638459512102</v>
      </c>
      <c r="P33" s="67">
        <f t="shared" si="23"/>
        <v>758.62356802551494</v>
      </c>
      <c r="Q33" s="67">
        <f t="shared" si="23"/>
        <v>770.44075145590887</v>
      </c>
      <c r="R33" s="67">
        <f t="shared" si="23"/>
        <v>782.25793488630279</v>
      </c>
      <c r="S33" s="76">
        <f t="shared" ref="S33:S36" si="24">U5</f>
        <v>794.07511831669763</v>
      </c>
      <c r="T33" s="67">
        <f t="shared" ref="T33:AL36" si="25">S33+($AM33-$S33)/($AM$13-$S$13)</f>
        <v>797.60733170533467</v>
      </c>
      <c r="U33" s="67">
        <f t="shared" si="25"/>
        <v>801.13954509397172</v>
      </c>
      <c r="V33" s="67">
        <f t="shared" si="25"/>
        <v>804.67175848260877</v>
      </c>
      <c r="W33" s="67">
        <f t="shared" si="25"/>
        <v>808.20397187124581</v>
      </c>
      <c r="X33" s="67">
        <f t="shared" si="25"/>
        <v>811.73618525988286</v>
      </c>
      <c r="Y33" s="67">
        <f t="shared" si="25"/>
        <v>815.26839864851991</v>
      </c>
      <c r="Z33" s="67">
        <f t="shared" si="25"/>
        <v>818.80061203715695</v>
      </c>
      <c r="AA33" s="67">
        <f t="shared" si="25"/>
        <v>822.332825425794</v>
      </c>
      <c r="AB33" s="67">
        <f t="shared" si="25"/>
        <v>825.86503881443105</v>
      </c>
      <c r="AC33" s="67">
        <f t="shared" si="25"/>
        <v>829.39725220306809</v>
      </c>
      <c r="AD33" s="67">
        <f t="shared" si="25"/>
        <v>832.92946559170514</v>
      </c>
      <c r="AE33" s="67">
        <f t="shared" si="25"/>
        <v>836.46167898034219</v>
      </c>
      <c r="AF33" s="67">
        <f t="shared" si="25"/>
        <v>839.99389236897923</v>
      </c>
      <c r="AG33" s="67">
        <f t="shared" si="25"/>
        <v>843.52610575761628</v>
      </c>
      <c r="AH33" s="67">
        <f t="shared" si="25"/>
        <v>847.05831914625333</v>
      </c>
      <c r="AI33" s="67">
        <f t="shared" si="25"/>
        <v>850.59053253489037</v>
      </c>
      <c r="AJ33" s="67">
        <f t="shared" si="25"/>
        <v>854.12274592352742</v>
      </c>
      <c r="AK33" s="67">
        <f t="shared" si="25"/>
        <v>857.65495931216446</v>
      </c>
      <c r="AL33" s="67">
        <f t="shared" si="25"/>
        <v>861.18717270080151</v>
      </c>
      <c r="AM33" s="76">
        <f t="shared" ref="AM33:AM36" si="26">W5</f>
        <v>864.71938608943913</v>
      </c>
    </row>
    <row r="34" spans="1:39" x14ac:dyDescent="0.25">
      <c r="A34" s="88" t="s">
        <v>12</v>
      </c>
      <c r="B34" s="77">
        <v>1.3886131559999999</v>
      </c>
      <c r="C34" s="67">
        <f t="shared" si="23"/>
        <v>2.5687773898817987</v>
      </c>
      <c r="D34" s="67">
        <f t="shared" si="23"/>
        <v>3.7489416237635975</v>
      </c>
      <c r="E34" s="67">
        <f t="shared" si="23"/>
        <v>4.9291058576453963</v>
      </c>
      <c r="F34" s="67">
        <f t="shared" si="23"/>
        <v>6.1092700915271951</v>
      </c>
      <c r="G34" s="67">
        <f t="shared" si="23"/>
        <v>7.2894343254089939</v>
      </c>
      <c r="H34" s="67">
        <f t="shared" si="23"/>
        <v>8.4695985592907927</v>
      </c>
      <c r="I34" s="67">
        <f t="shared" si="23"/>
        <v>9.6497627931725916</v>
      </c>
      <c r="J34" s="67">
        <f t="shared" si="23"/>
        <v>10.82992702705439</v>
      </c>
      <c r="K34" s="67">
        <f t="shared" si="23"/>
        <v>12.010091260936189</v>
      </c>
      <c r="L34" s="67">
        <f t="shared" si="23"/>
        <v>13.190255494817988</v>
      </c>
      <c r="M34" s="67">
        <f t="shared" si="23"/>
        <v>14.370419728699787</v>
      </c>
      <c r="N34" s="67">
        <f t="shared" si="23"/>
        <v>15.550583962581586</v>
      </c>
      <c r="O34" s="67">
        <f t="shared" si="23"/>
        <v>16.730748196463384</v>
      </c>
      <c r="P34" s="67">
        <f t="shared" si="23"/>
        <v>17.910912430345185</v>
      </c>
      <c r="Q34" s="67">
        <f t="shared" si="23"/>
        <v>19.091076664226986</v>
      </c>
      <c r="R34" s="67">
        <f t="shared" si="23"/>
        <v>20.271240898108786</v>
      </c>
      <c r="S34" s="76">
        <f t="shared" si="24"/>
        <v>21.451405131990583</v>
      </c>
      <c r="T34" s="67">
        <f t="shared" si="25"/>
        <v>23.128385185273071</v>
      </c>
      <c r="U34" s="67">
        <f t="shared" si="25"/>
        <v>24.805365238555559</v>
      </c>
      <c r="V34" s="67">
        <f t="shared" si="25"/>
        <v>26.482345291838048</v>
      </c>
      <c r="W34" s="67">
        <f t="shared" si="25"/>
        <v>28.159325345120536</v>
      </c>
      <c r="X34" s="67">
        <f t="shared" si="25"/>
        <v>29.836305398403024</v>
      </c>
      <c r="Y34" s="67">
        <f t="shared" si="25"/>
        <v>31.513285451685512</v>
      </c>
      <c r="Z34" s="67">
        <f t="shared" si="25"/>
        <v>33.190265504968004</v>
      </c>
      <c r="AA34" s="67">
        <f t="shared" si="25"/>
        <v>34.867245558250495</v>
      </c>
      <c r="AB34" s="67">
        <f t="shared" si="25"/>
        <v>36.544225611532987</v>
      </c>
      <c r="AC34" s="67">
        <f t="shared" si="25"/>
        <v>38.221205664815479</v>
      </c>
      <c r="AD34" s="67">
        <f t="shared" si="25"/>
        <v>39.89818571809797</v>
      </c>
      <c r="AE34" s="67">
        <f t="shared" si="25"/>
        <v>41.575165771380462</v>
      </c>
      <c r="AF34" s="67">
        <f t="shared" si="25"/>
        <v>43.252145824662954</v>
      </c>
      <c r="AG34" s="67">
        <f t="shared" si="25"/>
        <v>44.929125877945445</v>
      </c>
      <c r="AH34" s="67">
        <f t="shared" si="25"/>
        <v>46.606105931227937</v>
      </c>
      <c r="AI34" s="67">
        <f t="shared" si="25"/>
        <v>48.283085984510429</v>
      </c>
      <c r="AJ34" s="67">
        <f t="shared" si="25"/>
        <v>49.96006603779292</v>
      </c>
      <c r="AK34" s="67">
        <f t="shared" si="25"/>
        <v>51.637046091075412</v>
      </c>
      <c r="AL34" s="67">
        <f t="shared" si="25"/>
        <v>53.314026144357904</v>
      </c>
      <c r="AM34" s="76">
        <f t="shared" si="26"/>
        <v>54.99100619764036</v>
      </c>
    </row>
    <row r="35" spans="1:39" x14ac:dyDescent="0.25">
      <c r="A35" s="88" t="s">
        <v>46</v>
      </c>
      <c r="B35" s="77">
        <v>11.097</v>
      </c>
      <c r="C35" s="67">
        <f t="shared" si="23"/>
        <v>11.515148365916261</v>
      </c>
      <c r="D35" s="67">
        <f t="shared" si="23"/>
        <v>11.933296731832522</v>
      </c>
      <c r="E35" s="67">
        <f t="shared" si="23"/>
        <v>12.351445097748783</v>
      </c>
      <c r="F35" s="67">
        <f t="shared" si="23"/>
        <v>12.769593463665045</v>
      </c>
      <c r="G35" s="67">
        <f t="shared" si="23"/>
        <v>13.187741829581306</v>
      </c>
      <c r="H35" s="67">
        <f t="shared" si="23"/>
        <v>13.605890195497567</v>
      </c>
      <c r="I35" s="67">
        <f t="shared" si="23"/>
        <v>14.024038561413828</v>
      </c>
      <c r="J35" s="67">
        <f t="shared" si="23"/>
        <v>14.44218692733009</v>
      </c>
      <c r="K35" s="67">
        <f t="shared" si="23"/>
        <v>14.860335293246351</v>
      </c>
      <c r="L35" s="67">
        <f t="shared" si="23"/>
        <v>15.278483659162612</v>
      </c>
      <c r="M35" s="67">
        <f t="shared" si="23"/>
        <v>15.696632025078873</v>
      </c>
      <c r="N35" s="67">
        <f t="shared" si="23"/>
        <v>16.114780390995136</v>
      </c>
      <c r="O35" s="67">
        <f t="shared" si="23"/>
        <v>16.532928756911396</v>
      </c>
      <c r="P35" s="67">
        <f t="shared" si="23"/>
        <v>16.951077122827655</v>
      </c>
      <c r="Q35" s="67">
        <f t="shared" si="23"/>
        <v>17.369225488743915</v>
      </c>
      <c r="R35" s="67">
        <f t="shared" si="23"/>
        <v>17.787373854660174</v>
      </c>
      <c r="S35" s="76">
        <f t="shared" si="24"/>
        <v>18.205522220576441</v>
      </c>
      <c r="T35" s="67">
        <f t="shared" si="25"/>
        <v>18.341100540421486</v>
      </c>
      <c r="U35" s="67">
        <f t="shared" si="25"/>
        <v>18.476678860266532</v>
      </c>
      <c r="V35" s="67">
        <f t="shared" si="25"/>
        <v>18.612257180111577</v>
      </c>
      <c r="W35" s="67">
        <f t="shared" si="25"/>
        <v>18.747835499956622</v>
      </c>
      <c r="X35" s="67">
        <f t="shared" si="25"/>
        <v>18.883413819801667</v>
      </c>
      <c r="Y35" s="67">
        <f t="shared" si="25"/>
        <v>19.018992139646713</v>
      </c>
      <c r="Z35" s="67">
        <f t="shared" si="25"/>
        <v>19.154570459491758</v>
      </c>
      <c r="AA35" s="67">
        <f t="shared" si="25"/>
        <v>19.290148779336803</v>
      </c>
      <c r="AB35" s="67">
        <f t="shared" si="25"/>
        <v>19.425727099181849</v>
      </c>
      <c r="AC35" s="67">
        <f t="shared" si="25"/>
        <v>19.561305419026894</v>
      </c>
      <c r="AD35" s="67">
        <f t="shared" si="25"/>
        <v>19.696883738871939</v>
      </c>
      <c r="AE35" s="67">
        <f t="shared" si="25"/>
        <v>19.832462058716985</v>
      </c>
      <c r="AF35" s="67">
        <f t="shared" si="25"/>
        <v>19.96804037856203</v>
      </c>
      <c r="AG35" s="67">
        <f t="shared" si="25"/>
        <v>20.103618698407075</v>
      </c>
      <c r="AH35" s="67">
        <f t="shared" si="25"/>
        <v>20.239197018252121</v>
      </c>
      <c r="AI35" s="67">
        <f t="shared" si="25"/>
        <v>20.374775338097166</v>
      </c>
      <c r="AJ35" s="67">
        <f t="shared" si="25"/>
        <v>20.510353657942211</v>
      </c>
      <c r="AK35" s="67">
        <f t="shared" si="25"/>
        <v>20.645931977787257</v>
      </c>
      <c r="AL35" s="67">
        <f t="shared" si="25"/>
        <v>20.781510297632302</v>
      </c>
      <c r="AM35" s="76">
        <f t="shared" si="26"/>
        <v>20.917088617477368</v>
      </c>
    </row>
    <row r="36" spans="1:39" x14ac:dyDescent="0.25">
      <c r="A36" s="88" t="s">
        <v>62</v>
      </c>
      <c r="B36" s="77">
        <v>33.802999999999997</v>
      </c>
      <c r="C36" s="67">
        <f t="shared" si="23"/>
        <v>35.060317107647137</v>
      </c>
      <c r="D36" s="67">
        <f t="shared" si="23"/>
        <v>36.317634215294277</v>
      </c>
      <c r="E36" s="67">
        <f t="shared" si="23"/>
        <v>37.574951322941416</v>
      </c>
      <c r="F36" s="67">
        <f t="shared" si="23"/>
        <v>38.832268430588556</v>
      </c>
      <c r="G36" s="67">
        <f t="shared" si="23"/>
        <v>40.089585538235696</v>
      </c>
      <c r="H36" s="67">
        <f t="shared" si="23"/>
        <v>41.346902645882835</v>
      </c>
      <c r="I36" s="67">
        <f t="shared" si="23"/>
        <v>42.604219753529975</v>
      </c>
      <c r="J36" s="67">
        <f t="shared" si="23"/>
        <v>43.861536861177115</v>
      </c>
      <c r="K36" s="67">
        <f t="shared" si="23"/>
        <v>45.118853968824254</v>
      </c>
      <c r="L36" s="67">
        <f t="shared" si="23"/>
        <v>46.376171076471394</v>
      </c>
      <c r="M36" s="67">
        <f t="shared" si="23"/>
        <v>47.633488184118534</v>
      </c>
      <c r="N36" s="67">
        <f t="shared" si="23"/>
        <v>48.890805291765673</v>
      </c>
      <c r="O36" s="67">
        <f t="shared" si="23"/>
        <v>50.148122399412813</v>
      </c>
      <c r="P36" s="67">
        <f t="shared" si="23"/>
        <v>51.405439507059953</v>
      </c>
      <c r="Q36" s="67">
        <f t="shared" si="23"/>
        <v>52.662756614707092</v>
      </c>
      <c r="R36" s="67">
        <f t="shared" si="23"/>
        <v>53.920073722354232</v>
      </c>
      <c r="S36" s="76">
        <f t="shared" si="24"/>
        <v>55.177390830001386</v>
      </c>
      <c r="T36" s="67">
        <f t="shared" si="25"/>
        <v>55.741017789694695</v>
      </c>
      <c r="U36" s="67">
        <f t="shared" si="25"/>
        <v>56.304644749388004</v>
      </c>
      <c r="V36" s="67">
        <f t="shared" si="25"/>
        <v>56.868271709081313</v>
      </c>
      <c r="W36" s="67">
        <f t="shared" si="25"/>
        <v>57.431898668774622</v>
      </c>
      <c r="X36" s="67">
        <f t="shared" si="25"/>
        <v>57.995525628467931</v>
      </c>
      <c r="Y36" s="67">
        <f t="shared" si="25"/>
        <v>58.55915258816124</v>
      </c>
      <c r="Z36" s="67">
        <f t="shared" si="25"/>
        <v>59.122779547854549</v>
      </c>
      <c r="AA36" s="67">
        <f t="shared" si="25"/>
        <v>59.686406507547858</v>
      </c>
      <c r="AB36" s="67">
        <f t="shared" si="25"/>
        <v>60.250033467241167</v>
      </c>
      <c r="AC36" s="67">
        <f t="shared" si="25"/>
        <v>60.813660426934476</v>
      </c>
      <c r="AD36" s="67">
        <f t="shared" si="25"/>
        <v>61.377287386627785</v>
      </c>
      <c r="AE36" s="67">
        <f t="shared" si="25"/>
        <v>61.940914346321094</v>
      </c>
      <c r="AF36" s="67">
        <f t="shared" si="25"/>
        <v>62.504541306014403</v>
      </c>
      <c r="AG36" s="67">
        <f t="shared" si="25"/>
        <v>63.068168265707712</v>
      </c>
      <c r="AH36" s="67">
        <f t="shared" si="25"/>
        <v>63.631795225401021</v>
      </c>
      <c r="AI36" s="67">
        <f t="shared" si="25"/>
        <v>64.19542218509433</v>
      </c>
      <c r="AJ36" s="67">
        <f t="shared" si="25"/>
        <v>64.759049144787639</v>
      </c>
      <c r="AK36" s="67">
        <f t="shared" si="25"/>
        <v>65.322676104480948</v>
      </c>
      <c r="AL36" s="67">
        <f t="shared" si="25"/>
        <v>65.886303064174257</v>
      </c>
      <c r="AM36" s="76">
        <f t="shared" si="26"/>
        <v>66.449930023867523</v>
      </c>
    </row>
    <row r="37" spans="1:39" x14ac:dyDescent="0.25">
      <c r="A37" s="88" t="s">
        <v>78</v>
      </c>
      <c r="B37" s="79">
        <f>SUM(B32:B36)</f>
        <v>639.53706044310002</v>
      </c>
      <c r="C37" s="69">
        <f t="shared" ref="C37:AM37" si="27">SUM(C32:C36)</f>
        <v>654.20602374052146</v>
      </c>
      <c r="D37" s="69">
        <f t="shared" si="27"/>
        <v>668.8749870379429</v>
      </c>
      <c r="E37" s="69">
        <f t="shared" si="27"/>
        <v>683.54395033536434</v>
      </c>
      <c r="F37" s="69">
        <f t="shared" si="27"/>
        <v>698.2129136327859</v>
      </c>
      <c r="G37" s="69">
        <f t="shared" si="27"/>
        <v>712.88187693020745</v>
      </c>
      <c r="H37" s="69">
        <f t="shared" si="27"/>
        <v>727.5508402276289</v>
      </c>
      <c r="I37" s="69">
        <f t="shared" si="27"/>
        <v>742.21980352505034</v>
      </c>
      <c r="J37" s="69">
        <f t="shared" si="27"/>
        <v>756.88876682247189</v>
      </c>
      <c r="K37" s="69">
        <f t="shared" si="27"/>
        <v>771.55773011989334</v>
      </c>
      <c r="L37" s="69">
        <f t="shared" si="27"/>
        <v>786.22669341731466</v>
      </c>
      <c r="M37" s="69">
        <f t="shared" si="27"/>
        <v>800.89565671473622</v>
      </c>
      <c r="N37" s="69">
        <f t="shared" si="27"/>
        <v>815.56462001215777</v>
      </c>
      <c r="O37" s="69">
        <f t="shared" si="27"/>
        <v>830.23358330957922</v>
      </c>
      <c r="P37" s="69">
        <f t="shared" si="27"/>
        <v>844.90254660700066</v>
      </c>
      <c r="Q37" s="69">
        <f t="shared" si="27"/>
        <v>859.57150990442221</v>
      </c>
      <c r="R37" s="69">
        <f t="shared" si="27"/>
        <v>874.24047320184354</v>
      </c>
      <c r="S37" s="79">
        <f t="shared" si="27"/>
        <v>888.90943649926601</v>
      </c>
      <c r="T37" s="69">
        <f t="shared" si="27"/>
        <v>894.81783522072396</v>
      </c>
      <c r="U37" s="69">
        <f t="shared" si="27"/>
        <v>900.72623394218181</v>
      </c>
      <c r="V37" s="69">
        <f t="shared" si="27"/>
        <v>906.63463266363976</v>
      </c>
      <c r="W37" s="69">
        <f t="shared" si="27"/>
        <v>912.54303138509761</v>
      </c>
      <c r="X37" s="69">
        <f t="shared" si="27"/>
        <v>918.45143010655556</v>
      </c>
      <c r="Y37" s="69">
        <f t="shared" si="27"/>
        <v>924.35982882801341</v>
      </c>
      <c r="Z37" s="69">
        <f t="shared" si="27"/>
        <v>930.26822754947125</v>
      </c>
      <c r="AA37" s="69">
        <f t="shared" si="27"/>
        <v>936.17662627092921</v>
      </c>
      <c r="AB37" s="69">
        <f t="shared" si="27"/>
        <v>942.08502499238693</v>
      </c>
      <c r="AC37" s="69">
        <f t="shared" si="27"/>
        <v>947.99342371384489</v>
      </c>
      <c r="AD37" s="69">
        <f t="shared" si="27"/>
        <v>953.90182243530285</v>
      </c>
      <c r="AE37" s="69">
        <f t="shared" si="27"/>
        <v>959.81022115676069</v>
      </c>
      <c r="AF37" s="69">
        <f t="shared" si="27"/>
        <v>965.71861987821865</v>
      </c>
      <c r="AG37" s="69">
        <f t="shared" si="27"/>
        <v>971.6270185996766</v>
      </c>
      <c r="AH37" s="69">
        <f t="shared" si="27"/>
        <v>977.53541732113433</v>
      </c>
      <c r="AI37" s="69">
        <f t="shared" si="27"/>
        <v>983.44381604259229</v>
      </c>
      <c r="AJ37" s="69">
        <f t="shared" si="27"/>
        <v>989.35221476405013</v>
      </c>
      <c r="AK37" s="69">
        <f t="shared" si="27"/>
        <v>995.26061348550797</v>
      </c>
      <c r="AL37" s="69">
        <f t="shared" si="27"/>
        <v>1001.1690122069659</v>
      </c>
      <c r="AM37" s="79">
        <f t="shared" si="27"/>
        <v>1007.0774109284243</v>
      </c>
    </row>
    <row r="39" spans="1:39" ht="18.75" x14ac:dyDescent="0.3">
      <c r="A39" s="72" t="s">
        <v>90</v>
      </c>
    </row>
    <row r="40" spans="1:39" x14ac:dyDescent="0.25">
      <c r="B40" s="78">
        <v>2013</v>
      </c>
      <c r="C40" s="66">
        <v>2014</v>
      </c>
      <c r="D40" s="66">
        <v>2015</v>
      </c>
      <c r="E40" s="66">
        <v>2016</v>
      </c>
      <c r="F40" s="66">
        <v>2017</v>
      </c>
      <c r="G40" s="66">
        <v>2018</v>
      </c>
      <c r="H40" s="66">
        <v>2019</v>
      </c>
      <c r="I40" s="66">
        <v>2020</v>
      </c>
      <c r="J40" s="66">
        <v>2021</v>
      </c>
      <c r="K40" s="66">
        <v>2022</v>
      </c>
      <c r="L40" s="66">
        <v>2023</v>
      </c>
      <c r="M40" s="66">
        <v>2024</v>
      </c>
      <c r="N40" s="66">
        <v>2025</v>
      </c>
      <c r="O40" s="66">
        <v>2026</v>
      </c>
      <c r="P40" s="66">
        <v>2027</v>
      </c>
      <c r="Q40" s="66">
        <v>2028</v>
      </c>
      <c r="R40" s="66">
        <v>2029</v>
      </c>
      <c r="S40" s="78">
        <v>2030</v>
      </c>
      <c r="T40" s="66">
        <v>2031</v>
      </c>
      <c r="U40" s="66">
        <v>2032</v>
      </c>
      <c r="V40" s="66">
        <v>2033</v>
      </c>
      <c r="W40" s="66">
        <v>2034</v>
      </c>
      <c r="X40" s="66">
        <v>2035</v>
      </c>
      <c r="Y40" s="66">
        <v>2036</v>
      </c>
      <c r="Z40" s="66">
        <v>2037</v>
      </c>
      <c r="AA40" s="66">
        <v>2038</v>
      </c>
      <c r="AB40" s="66">
        <v>2039</v>
      </c>
      <c r="AC40" s="66">
        <v>2040</v>
      </c>
      <c r="AD40" s="66">
        <v>2041</v>
      </c>
      <c r="AE40" s="66">
        <v>2042</v>
      </c>
      <c r="AF40" s="66">
        <v>2043</v>
      </c>
      <c r="AG40" s="66">
        <v>2044</v>
      </c>
      <c r="AH40" s="66">
        <v>2045</v>
      </c>
      <c r="AI40" s="66">
        <v>2046</v>
      </c>
      <c r="AJ40" s="66">
        <v>2047</v>
      </c>
      <c r="AK40" s="66">
        <v>2048</v>
      </c>
      <c r="AL40" s="66">
        <v>2049</v>
      </c>
      <c r="AM40" s="78">
        <v>2050</v>
      </c>
    </row>
    <row r="41" spans="1:39" x14ac:dyDescent="0.25">
      <c r="A41" s="88" t="s">
        <v>50</v>
      </c>
      <c r="B41" s="77">
        <v>37.027999999999999</v>
      </c>
      <c r="C41" s="67">
        <f>B41+($S41-$B41)/($S$13-$B$13)</f>
        <v>36.976665608439539</v>
      </c>
      <c r="D41" s="67">
        <f t="shared" ref="D41:R41" si="28">C41+($S41-$B41)/($S$13-$B$13)</f>
        <v>36.92533121687908</v>
      </c>
      <c r="E41" s="67">
        <f t="shared" si="28"/>
        <v>36.873996825318621</v>
      </c>
      <c r="F41" s="67">
        <f t="shared" si="28"/>
        <v>36.822662433758161</v>
      </c>
      <c r="G41" s="67">
        <f t="shared" si="28"/>
        <v>36.771328042197702</v>
      </c>
      <c r="H41" s="67">
        <f t="shared" si="28"/>
        <v>36.719993650637242</v>
      </c>
      <c r="I41" s="67">
        <f t="shared" si="28"/>
        <v>36.668659259076783</v>
      </c>
      <c r="J41" s="67">
        <f t="shared" si="28"/>
        <v>36.617324867516324</v>
      </c>
      <c r="K41" s="67">
        <f t="shared" si="28"/>
        <v>36.565990475955864</v>
      </c>
      <c r="L41" s="67">
        <f t="shared" si="28"/>
        <v>36.514656084395405</v>
      </c>
      <c r="M41" s="67">
        <f t="shared" si="28"/>
        <v>36.463321692834946</v>
      </c>
      <c r="N41" s="67">
        <f t="shared" si="28"/>
        <v>36.411987301274486</v>
      </c>
      <c r="O41" s="67">
        <f t="shared" si="28"/>
        <v>36.360652909714027</v>
      </c>
      <c r="P41" s="67">
        <f t="shared" si="28"/>
        <v>36.309318518153567</v>
      </c>
      <c r="Q41" s="67">
        <f t="shared" si="28"/>
        <v>36.257984126593108</v>
      </c>
      <c r="R41" s="67">
        <f t="shared" si="28"/>
        <v>36.206649735032649</v>
      </c>
      <c r="S41" s="76">
        <f>AC4</f>
        <v>36.155315343472189</v>
      </c>
      <c r="T41" s="67">
        <f>S41+($AM41-$S41)/($AM$13-$S$13)</f>
        <v>36.1560703293095</v>
      </c>
      <c r="U41" s="67">
        <f t="shared" ref="U41:AL41" si="29">T41+($AM41-$S41)/($AM$13-$S$13)</f>
        <v>36.156825315146818</v>
      </c>
      <c r="V41" s="67">
        <f t="shared" si="29"/>
        <v>36.157580300984137</v>
      </c>
      <c r="W41" s="67">
        <f t="shared" si="29"/>
        <v>36.158335286821455</v>
      </c>
      <c r="X41" s="67">
        <f t="shared" si="29"/>
        <v>36.159090272658773</v>
      </c>
      <c r="Y41" s="67">
        <f t="shared" si="29"/>
        <v>36.159845258496091</v>
      </c>
      <c r="Z41" s="67">
        <f t="shared" si="29"/>
        <v>36.160600244333409</v>
      </c>
      <c r="AA41" s="67">
        <f t="shared" si="29"/>
        <v>36.161355230170727</v>
      </c>
      <c r="AB41" s="67">
        <f t="shared" si="29"/>
        <v>36.162110216008045</v>
      </c>
      <c r="AC41" s="67">
        <f t="shared" si="29"/>
        <v>36.162865201845364</v>
      </c>
      <c r="AD41" s="67">
        <f t="shared" si="29"/>
        <v>36.163620187682682</v>
      </c>
      <c r="AE41" s="67">
        <f t="shared" si="29"/>
        <v>36.16437517352</v>
      </c>
      <c r="AF41" s="67">
        <f t="shared" si="29"/>
        <v>36.165130159357318</v>
      </c>
      <c r="AG41" s="67">
        <f t="shared" si="29"/>
        <v>36.165885145194636</v>
      </c>
      <c r="AH41" s="67">
        <f t="shared" si="29"/>
        <v>36.166640131031954</v>
      </c>
      <c r="AI41" s="67">
        <f t="shared" si="29"/>
        <v>36.167395116869272</v>
      </c>
      <c r="AJ41" s="67">
        <f t="shared" si="29"/>
        <v>36.168150102706591</v>
      </c>
      <c r="AK41" s="67">
        <f t="shared" si="29"/>
        <v>36.168905088543909</v>
      </c>
      <c r="AL41" s="67">
        <f t="shared" si="29"/>
        <v>36.169660074381227</v>
      </c>
      <c r="AM41" s="76">
        <f>AE4</f>
        <v>36.170415060218481</v>
      </c>
    </row>
    <row r="42" spans="1:39" x14ac:dyDescent="0.25">
      <c r="A42" s="88" t="s">
        <v>53</v>
      </c>
      <c r="B42" s="77">
        <v>530.98400000000004</v>
      </c>
      <c r="C42" s="67">
        <f t="shared" ref="C42:R45" si="30">B42+($S42-$B42)/($S$13-$B$13)</f>
        <v>540.96735988378248</v>
      </c>
      <c r="D42" s="67">
        <f t="shared" si="30"/>
        <v>550.95071976756492</v>
      </c>
      <c r="E42" s="67">
        <f t="shared" si="30"/>
        <v>560.93407965134736</v>
      </c>
      <c r="F42" s="67">
        <f t="shared" si="30"/>
        <v>570.9174395351298</v>
      </c>
      <c r="G42" s="67">
        <f t="shared" si="30"/>
        <v>580.90079941891224</v>
      </c>
      <c r="H42" s="67">
        <f t="shared" si="30"/>
        <v>590.88415930269468</v>
      </c>
      <c r="I42" s="67">
        <f t="shared" si="30"/>
        <v>600.86751918647713</v>
      </c>
      <c r="J42" s="67">
        <f t="shared" si="30"/>
        <v>610.85087907025957</v>
      </c>
      <c r="K42" s="67">
        <f t="shared" si="30"/>
        <v>620.83423895404201</v>
      </c>
      <c r="L42" s="67">
        <f t="shared" si="30"/>
        <v>630.81759883782445</v>
      </c>
      <c r="M42" s="67">
        <f t="shared" si="30"/>
        <v>640.80095872160689</v>
      </c>
      <c r="N42" s="67">
        <f t="shared" si="30"/>
        <v>650.78431860538933</v>
      </c>
      <c r="O42" s="67">
        <f t="shared" si="30"/>
        <v>660.76767848917177</v>
      </c>
      <c r="P42" s="67">
        <f t="shared" si="30"/>
        <v>670.75103837295421</v>
      </c>
      <c r="Q42" s="67">
        <f t="shared" si="30"/>
        <v>680.73439825673665</v>
      </c>
      <c r="R42" s="67">
        <f t="shared" si="30"/>
        <v>690.71775814051909</v>
      </c>
      <c r="S42" s="76">
        <f t="shared" ref="S42:S45" si="31">AC5</f>
        <v>700.70111802430188</v>
      </c>
      <c r="T42" s="67">
        <f t="shared" ref="T42:AL45" si="32">S42+($AM42-$S42)/($AM$13-$S$13)</f>
        <v>707.49176009349162</v>
      </c>
      <c r="U42" s="67">
        <f t="shared" si="32"/>
        <v>714.28240216268136</v>
      </c>
      <c r="V42" s="67">
        <f t="shared" si="32"/>
        <v>721.07304423187111</v>
      </c>
      <c r="W42" s="67">
        <f t="shared" si="32"/>
        <v>727.86368630106085</v>
      </c>
      <c r="X42" s="67">
        <f t="shared" si="32"/>
        <v>734.6543283702506</v>
      </c>
      <c r="Y42" s="67">
        <f t="shared" si="32"/>
        <v>741.44497043944034</v>
      </c>
      <c r="Z42" s="67">
        <f t="shared" si="32"/>
        <v>748.23561250863008</v>
      </c>
      <c r="AA42" s="67">
        <f t="shared" si="32"/>
        <v>755.02625457781983</v>
      </c>
      <c r="AB42" s="67">
        <f t="shared" si="32"/>
        <v>761.81689664700957</v>
      </c>
      <c r="AC42" s="67">
        <f t="shared" si="32"/>
        <v>768.60753871619931</v>
      </c>
      <c r="AD42" s="67">
        <f t="shared" si="32"/>
        <v>775.39818078538906</v>
      </c>
      <c r="AE42" s="67">
        <f t="shared" si="32"/>
        <v>782.1888228545788</v>
      </c>
      <c r="AF42" s="67">
        <f t="shared" si="32"/>
        <v>788.97946492376855</v>
      </c>
      <c r="AG42" s="67">
        <f t="shared" si="32"/>
        <v>795.77010699295829</v>
      </c>
      <c r="AH42" s="67">
        <f t="shared" si="32"/>
        <v>802.56074906214803</v>
      </c>
      <c r="AI42" s="67">
        <f t="shared" si="32"/>
        <v>809.35139113133778</v>
      </c>
      <c r="AJ42" s="67">
        <f t="shared" si="32"/>
        <v>816.14203320052752</v>
      </c>
      <c r="AK42" s="67">
        <f t="shared" si="32"/>
        <v>822.93267526971727</v>
      </c>
      <c r="AL42" s="67">
        <f t="shared" si="32"/>
        <v>829.72331733890701</v>
      </c>
      <c r="AM42" s="76">
        <f t="shared" ref="AM42:AM45" si="33">AE5</f>
        <v>836.51395940809687</v>
      </c>
    </row>
    <row r="43" spans="1:39" x14ac:dyDescent="0.25">
      <c r="A43" s="88" t="s">
        <v>12</v>
      </c>
      <c r="B43" s="77">
        <v>4.1814573929999996</v>
      </c>
      <c r="C43" s="67">
        <f t="shared" si="30"/>
        <v>6.1756143176852767</v>
      </c>
      <c r="D43" s="67">
        <f t="shared" si="30"/>
        <v>8.1697712423705529</v>
      </c>
      <c r="E43" s="67">
        <f t="shared" si="30"/>
        <v>10.163928167055829</v>
      </c>
      <c r="F43" s="67">
        <f t="shared" si="30"/>
        <v>12.158085091741105</v>
      </c>
      <c r="G43" s="67">
        <f t="shared" si="30"/>
        <v>14.152242016426381</v>
      </c>
      <c r="H43" s="67">
        <f t="shared" si="30"/>
        <v>16.146398941111659</v>
      </c>
      <c r="I43" s="67">
        <f t="shared" si="30"/>
        <v>18.140555865796937</v>
      </c>
      <c r="J43" s="67">
        <f t="shared" si="30"/>
        <v>20.134712790482215</v>
      </c>
      <c r="K43" s="67">
        <f t="shared" si="30"/>
        <v>22.128869715167493</v>
      </c>
      <c r="L43" s="67">
        <f t="shared" si="30"/>
        <v>24.123026639852771</v>
      </c>
      <c r="M43" s="67">
        <f t="shared" si="30"/>
        <v>26.117183564538049</v>
      </c>
      <c r="N43" s="67">
        <f t="shared" si="30"/>
        <v>28.111340489223327</v>
      </c>
      <c r="O43" s="67">
        <f t="shared" si="30"/>
        <v>30.105497413908605</v>
      </c>
      <c r="P43" s="67">
        <f t="shared" si="30"/>
        <v>32.099654338593879</v>
      </c>
      <c r="Q43" s="67">
        <f t="shared" si="30"/>
        <v>34.093811263279157</v>
      </c>
      <c r="R43" s="67">
        <f t="shared" si="30"/>
        <v>36.087968187964435</v>
      </c>
      <c r="S43" s="76">
        <f t="shared" si="31"/>
        <v>38.082125112649706</v>
      </c>
      <c r="T43" s="67">
        <f t="shared" si="32"/>
        <v>40.87464493387585</v>
      </c>
      <c r="U43" s="67">
        <f t="shared" si="32"/>
        <v>43.667164755101993</v>
      </c>
      <c r="V43" s="67">
        <f t="shared" si="32"/>
        <v>46.459684576328137</v>
      </c>
      <c r="W43" s="67">
        <f t="shared" si="32"/>
        <v>49.25220439755428</v>
      </c>
      <c r="X43" s="67">
        <f t="shared" si="32"/>
        <v>52.044724218780424</v>
      </c>
      <c r="Y43" s="67">
        <f t="shared" si="32"/>
        <v>54.837244040006567</v>
      </c>
      <c r="Z43" s="67">
        <f t="shared" si="32"/>
        <v>57.629763861232711</v>
      </c>
      <c r="AA43" s="67">
        <f t="shared" si="32"/>
        <v>60.422283682458854</v>
      </c>
      <c r="AB43" s="67">
        <f t="shared" si="32"/>
        <v>63.214803503684998</v>
      </c>
      <c r="AC43" s="67">
        <f t="shared" si="32"/>
        <v>66.007323324911141</v>
      </c>
      <c r="AD43" s="67">
        <f t="shared" si="32"/>
        <v>68.799843146137292</v>
      </c>
      <c r="AE43" s="67">
        <f t="shared" si="32"/>
        <v>71.592362967363442</v>
      </c>
      <c r="AF43" s="67">
        <f t="shared" si="32"/>
        <v>74.384882788589593</v>
      </c>
      <c r="AG43" s="67">
        <f t="shared" si="32"/>
        <v>77.177402609815744</v>
      </c>
      <c r="AH43" s="67">
        <f t="shared" si="32"/>
        <v>79.969922431041894</v>
      </c>
      <c r="AI43" s="67">
        <f t="shared" si="32"/>
        <v>82.762442252268045</v>
      </c>
      <c r="AJ43" s="67">
        <f t="shared" si="32"/>
        <v>85.554962073494195</v>
      </c>
      <c r="AK43" s="67">
        <f t="shared" si="32"/>
        <v>88.347481894720346</v>
      </c>
      <c r="AL43" s="67">
        <f t="shared" si="32"/>
        <v>91.140001715946497</v>
      </c>
      <c r="AM43" s="76">
        <f t="shared" si="33"/>
        <v>93.93252153717259</v>
      </c>
    </row>
    <row r="44" spans="1:39" x14ac:dyDescent="0.25">
      <c r="A44" s="88" t="s">
        <v>46</v>
      </c>
      <c r="B44" s="77">
        <v>86.326999639999997</v>
      </c>
      <c r="C44" s="67">
        <f t="shared" si="30"/>
        <v>85.460687333948314</v>
      </c>
      <c r="D44" s="67">
        <f t="shared" si="30"/>
        <v>84.594375027896632</v>
      </c>
      <c r="E44" s="67">
        <f t="shared" si="30"/>
        <v>83.72806272184495</v>
      </c>
      <c r="F44" s="67">
        <f t="shared" si="30"/>
        <v>82.861750415793267</v>
      </c>
      <c r="G44" s="67">
        <f t="shared" si="30"/>
        <v>81.995438109741585</v>
      </c>
      <c r="H44" s="67">
        <f t="shared" si="30"/>
        <v>81.129125803689902</v>
      </c>
      <c r="I44" s="67">
        <f t="shared" si="30"/>
        <v>80.26281349763822</v>
      </c>
      <c r="J44" s="67">
        <f t="shared" si="30"/>
        <v>79.396501191586538</v>
      </c>
      <c r="K44" s="67">
        <f t="shared" si="30"/>
        <v>78.530188885534855</v>
      </c>
      <c r="L44" s="67">
        <f t="shared" si="30"/>
        <v>77.663876579483173</v>
      </c>
      <c r="M44" s="67">
        <f t="shared" si="30"/>
        <v>76.79756427343149</v>
      </c>
      <c r="N44" s="67">
        <f t="shared" si="30"/>
        <v>75.931251967379808</v>
      </c>
      <c r="O44" s="67">
        <f t="shared" si="30"/>
        <v>75.064939661328125</v>
      </c>
      <c r="P44" s="67">
        <f t="shared" si="30"/>
        <v>74.198627355276443</v>
      </c>
      <c r="Q44" s="67">
        <f t="shared" si="30"/>
        <v>73.332315049224761</v>
      </c>
      <c r="R44" s="67">
        <f t="shared" si="30"/>
        <v>72.466002743173078</v>
      </c>
      <c r="S44" s="76">
        <f t="shared" si="31"/>
        <v>71.599690437121282</v>
      </c>
      <c r="T44" s="67">
        <f t="shared" si="32"/>
        <v>70.784359140451897</v>
      </c>
      <c r="U44" s="67">
        <f t="shared" si="32"/>
        <v>69.969027843782513</v>
      </c>
      <c r="V44" s="67">
        <f t="shared" si="32"/>
        <v>69.153696547113128</v>
      </c>
      <c r="W44" s="67">
        <f t="shared" si="32"/>
        <v>68.338365250443744</v>
      </c>
      <c r="X44" s="67">
        <f t="shared" si="32"/>
        <v>67.523033953774359</v>
      </c>
      <c r="Y44" s="67">
        <f t="shared" si="32"/>
        <v>66.707702657104974</v>
      </c>
      <c r="Z44" s="67">
        <f t="shared" si="32"/>
        <v>65.89237136043559</v>
      </c>
      <c r="AA44" s="67">
        <f t="shared" si="32"/>
        <v>65.077040063766205</v>
      </c>
      <c r="AB44" s="67">
        <f t="shared" si="32"/>
        <v>64.26170876709682</v>
      </c>
      <c r="AC44" s="67">
        <f t="shared" si="32"/>
        <v>63.446377470427443</v>
      </c>
      <c r="AD44" s="67">
        <f t="shared" si="32"/>
        <v>62.631046173758065</v>
      </c>
      <c r="AE44" s="67">
        <f t="shared" si="32"/>
        <v>61.815714877088688</v>
      </c>
      <c r="AF44" s="67">
        <f t="shared" si="32"/>
        <v>61.00038358041931</v>
      </c>
      <c r="AG44" s="67">
        <f t="shared" si="32"/>
        <v>60.185052283749933</v>
      </c>
      <c r="AH44" s="67">
        <f t="shared" si="32"/>
        <v>59.369720987080555</v>
      </c>
      <c r="AI44" s="67">
        <f t="shared" si="32"/>
        <v>58.554389690411178</v>
      </c>
      <c r="AJ44" s="67">
        <f t="shared" si="32"/>
        <v>57.7390583937418</v>
      </c>
      <c r="AK44" s="67">
        <f t="shared" si="32"/>
        <v>56.923727097072423</v>
      </c>
      <c r="AL44" s="67">
        <f t="shared" si="32"/>
        <v>56.108395800403045</v>
      </c>
      <c r="AM44" s="76">
        <f t="shared" si="33"/>
        <v>55.293064503733717</v>
      </c>
    </row>
    <row r="45" spans="1:39" x14ac:dyDescent="0.25">
      <c r="A45" s="88" t="s">
        <v>62</v>
      </c>
      <c r="B45" s="77">
        <v>195.22054259999999</v>
      </c>
      <c r="C45" s="67">
        <f t="shared" si="30"/>
        <v>203.58966615226362</v>
      </c>
      <c r="D45" s="67">
        <f t="shared" si="30"/>
        <v>211.95878970452725</v>
      </c>
      <c r="E45" s="67">
        <f t="shared" si="30"/>
        <v>220.32791325679088</v>
      </c>
      <c r="F45" s="67">
        <f t="shared" si="30"/>
        <v>228.69703680905451</v>
      </c>
      <c r="G45" s="67">
        <f t="shared" si="30"/>
        <v>237.06616036131814</v>
      </c>
      <c r="H45" s="67">
        <f t="shared" si="30"/>
        <v>245.43528391358177</v>
      </c>
      <c r="I45" s="67">
        <f t="shared" si="30"/>
        <v>253.8044074658454</v>
      </c>
      <c r="J45" s="67">
        <f t="shared" si="30"/>
        <v>262.17353101810903</v>
      </c>
      <c r="K45" s="67">
        <f t="shared" si="30"/>
        <v>270.54265457037269</v>
      </c>
      <c r="L45" s="67">
        <f t="shared" si="30"/>
        <v>278.91177812263635</v>
      </c>
      <c r="M45" s="67">
        <f t="shared" si="30"/>
        <v>287.28090167490001</v>
      </c>
      <c r="N45" s="67">
        <f t="shared" si="30"/>
        <v>295.65002522716367</v>
      </c>
      <c r="O45" s="67">
        <f t="shared" si="30"/>
        <v>304.01914877942733</v>
      </c>
      <c r="P45" s="67">
        <f t="shared" si="30"/>
        <v>312.38827233169098</v>
      </c>
      <c r="Q45" s="67">
        <f t="shared" si="30"/>
        <v>320.75739588395464</v>
      </c>
      <c r="R45" s="67">
        <f t="shared" si="30"/>
        <v>329.1265194362183</v>
      </c>
      <c r="S45" s="76">
        <f t="shared" si="31"/>
        <v>337.49564298848179</v>
      </c>
      <c r="T45" s="67">
        <f t="shared" si="32"/>
        <v>341.74370835263539</v>
      </c>
      <c r="U45" s="67">
        <f t="shared" si="32"/>
        <v>345.991773716789</v>
      </c>
      <c r="V45" s="67">
        <f t="shared" si="32"/>
        <v>350.2398390809426</v>
      </c>
      <c r="W45" s="67">
        <f t="shared" si="32"/>
        <v>354.48790444509621</v>
      </c>
      <c r="X45" s="67">
        <f t="shared" si="32"/>
        <v>358.73596980924981</v>
      </c>
      <c r="Y45" s="67">
        <f t="shared" si="32"/>
        <v>362.98403517340341</v>
      </c>
      <c r="Z45" s="67">
        <f t="shared" si="32"/>
        <v>367.23210053755702</v>
      </c>
      <c r="AA45" s="67">
        <f t="shared" si="32"/>
        <v>371.48016590171062</v>
      </c>
      <c r="AB45" s="67">
        <f t="shared" si="32"/>
        <v>375.72823126586422</v>
      </c>
      <c r="AC45" s="67">
        <f t="shared" si="32"/>
        <v>379.97629663001783</v>
      </c>
      <c r="AD45" s="67">
        <f t="shared" si="32"/>
        <v>384.22436199417143</v>
      </c>
      <c r="AE45" s="67">
        <f t="shared" si="32"/>
        <v>388.47242735832504</v>
      </c>
      <c r="AF45" s="67">
        <f t="shared" si="32"/>
        <v>392.72049272247864</v>
      </c>
      <c r="AG45" s="67">
        <f t="shared" si="32"/>
        <v>396.96855808663224</v>
      </c>
      <c r="AH45" s="67">
        <f t="shared" si="32"/>
        <v>401.21662345078585</v>
      </c>
      <c r="AI45" s="67">
        <f t="shared" si="32"/>
        <v>405.46468881493945</v>
      </c>
      <c r="AJ45" s="67">
        <f t="shared" si="32"/>
        <v>409.71275417909305</v>
      </c>
      <c r="AK45" s="67">
        <f t="shared" si="32"/>
        <v>413.96081954324666</v>
      </c>
      <c r="AL45" s="67">
        <f t="shared" si="32"/>
        <v>418.20888490740026</v>
      </c>
      <c r="AM45" s="76">
        <f t="shared" si="33"/>
        <v>422.45695027155335</v>
      </c>
    </row>
    <row r="46" spans="1:39" x14ac:dyDescent="0.25">
      <c r="A46" s="88" t="s">
        <v>78</v>
      </c>
      <c r="B46" s="79">
        <f>SUM(B41:B45)</f>
        <v>853.740999633</v>
      </c>
      <c r="C46" s="69">
        <f t="shared" ref="C46:AM46" si="34">SUM(C41:C45)</f>
        <v>873.16999329611917</v>
      </c>
      <c r="D46" s="69">
        <f t="shared" si="34"/>
        <v>892.59898695923835</v>
      </c>
      <c r="E46" s="69">
        <f t="shared" si="34"/>
        <v>912.02798062235763</v>
      </c>
      <c r="F46" s="69">
        <f t="shared" si="34"/>
        <v>931.45697428547692</v>
      </c>
      <c r="G46" s="69">
        <f t="shared" si="34"/>
        <v>950.88596794859609</v>
      </c>
      <c r="H46" s="69">
        <f t="shared" si="34"/>
        <v>970.31496161171526</v>
      </c>
      <c r="I46" s="69">
        <f t="shared" si="34"/>
        <v>989.74395527483455</v>
      </c>
      <c r="J46" s="69">
        <f t="shared" si="34"/>
        <v>1009.1729489379538</v>
      </c>
      <c r="K46" s="69">
        <f t="shared" si="34"/>
        <v>1028.601942601073</v>
      </c>
      <c r="L46" s="69">
        <f t="shared" si="34"/>
        <v>1048.0309362641922</v>
      </c>
      <c r="M46" s="69">
        <f t="shared" si="34"/>
        <v>1067.4599299273114</v>
      </c>
      <c r="N46" s="69">
        <f t="shared" si="34"/>
        <v>1086.8889235904307</v>
      </c>
      <c r="O46" s="69">
        <f t="shared" si="34"/>
        <v>1106.3179172535499</v>
      </c>
      <c r="P46" s="69">
        <f t="shared" si="34"/>
        <v>1125.7469109166691</v>
      </c>
      <c r="Q46" s="69">
        <f t="shared" si="34"/>
        <v>1145.1759045797883</v>
      </c>
      <c r="R46" s="69">
        <f t="shared" si="34"/>
        <v>1164.6048982429077</v>
      </c>
      <c r="S46" s="79">
        <f t="shared" si="34"/>
        <v>1184.0338919060268</v>
      </c>
      <c r="T46" s="69">
        <f t="shared" si="34"/>
        <v>1197.0505428497643</v>
      </c>
      <c r="U46" s="69">
        <f t="shared" si="34"/>
        <v>1210.0671937935017</v>
      </c>
      <c r="V46" s="69">
        <f t="shared" si="34"/>
        <v>1223.0838447372391</v>
      </c>
      <c r="W46" s="69">
        <f t="shared" si="34"/>
        <v>1236.1004956809766</v>
      </c>
      <c r="X46" s="69">
        <f t="shared" si="34"/>
        <v>1249.117146624714</v>
      </c>
      <c r="Y46" s="69">
        <f t="shared" si="34"/>
        <v>1262.1337975684514</v>
      </c>
      <c r="Z46" s="69">
        <f t="shared" si="34"/>
        <v>1275.1504485121889</v>
      </c>
      <c r="AA46" s="69">
        <f t="shared" si="34"/>
        <v>1288.1670994559263</v>
      </c>
      <c r="AB46" s="69">
        <f t="shared" si="34"/>
        <v>1301.1837503996635</v>
      </c>
      <c r="AC46" s="69">
        <f t="shared" si="34"/>
        <v>1314.2004013434012</v>
      </c>
      <c r="AD46" s="69">
        <f t="shared" si="34"/>
        <v>1327.2170522871384</v>
      </c>
      <c r="AE46" s="69">
        <f t="shared" si="34"/>
        <v>1340.233703230876</v>
      </c>
      <c r="AF46" s="69">
        <f t="shared" si="34"/>
        <v>1353.2503541746134</v>
      </c>
      <c r="AG46" s="69">
        <f t="shared" si="34"/>
        <v>1366.2670051183509</v>
      </c>
      <c r="AH46" s="69">
        <f t="shared" si="34"/>
        <v>1379.2836560620883</v>
      </c>
      <c r="AI46" s="69">
        <f t="shared" si="34"/>
        <v>1392.3003070058257</v>
      </c>
      <c r="AJ46" s="69">
        <f t="shared" si="34"/>
        <v>1405.3169579495632</v>
      </c>
      <c r="AK46" s="69">
        <f t="shared" si="34"/>
        <v>1418.3336088933006</v>
      </c>
      <c r="AL46" s="69">
        <f t="shared" si="34"/>
        <v>1431.350259837038</v>
      </c>
      <c r="AM46" s="79">
        <f t="shared" si="34"/>
        <v>1444.366910780775</v>
      </c>
    </row>
    <row r="48" spans="1:39" ht="18.75" x14ac:dyDescent="0.3">
      <c r="A48" s="72" t="s">
        <v>91</v>
      </c>
    </row>
    <row r="49" spans="1:39" x14ac:dyDescent="0.25">
      <c r="B49" s="78">
        <v>2013</v>
      </c>
      <c r="C49" s="66">
        <v>2014</v>
      </c>
      <c r="D49" s="66">
        <v>2015</v>
      </c>
      <c r="E49" s="66">
        <v>2016</v>
      </c>
      <c r="F49" s="66">
        <v>2017</v>
      </c>
      <c r="G49" s="66">
        <v>2018</v>
      </c>
      <c r="H49" s="66">
        <v>2019</v>
      </c>
      <c r="I49" s="66">
        <v>2020</v>
      </c>
      <c r="J49" s="66">
        <v>2021</v>
      </c>
      <c r="K49" s="66">
        <v>2022</v>
      </c>
      <c r="L49" s="66">
        <v>2023</v>
      </c>
      <c r="M49" s="66">
        <v>2024</v>
      </c>
      <c r="N49" s="66">
        <v>2025</v>
      </c>
      <c r="O49" s="66">
        <v>2026</v>
      </c>
      <c r="P49" s="66">
        <v>2027</v>
      </c>
      <c r="Q49" s="66">
        <v>2028</v>
      </c>
      <c r="R49" s="66">
        <v>2029</v>
      </c>
      <c r="S49" s="78">
        <v>2030</v>
      </c>
      <c r="T49" s="66">
        <v>2031</v>
      </c>
      <c r="U49" s="66">
        <v>2032</v>
      </c>
      <c r="V49" s="66">
        <v>2033</v>
      </c>
      <c r="W49" s="66">
        <v>2034</v>
      </c>
      <c r="X49" s="66">
        <v>2035</v>
      </c>
      <c r="Y49" s="66">
        <v>2036</v>
      </c>
      <c r="Z49" s="66">
        <v>2037</v>
      </c>
      <c r="AA49" s="66">
        <v>2038</v>
      </c>
      <c r="AB49" s="66">
        <v>2039</v>
      </c>
      <c r="AC49" s="66">
        <v>2040</v>
      </c>
      <c r="AD49" s="66">
        <v>2041</v>
      </c>
      <c r="AE49" s="66">
        <v>2042</v>
      </c>
      <c r="AF49" s="66">
        <v>2043</v>
      </c>
      <c r="AG49" s="66">
        <v>2044</v>
      </c>
      <c r="AH49" s="66">
        <v>2045</v>
      </c>
      <c r="AI49" s="66">
        <v>2046</v>
      </c>
      <c r="AJ49" s="66">
        <v>2047</v>
      </c>
      <c r="AK49" s="66">
        <v>2048</v>
      </c>
      <c r="AL49" s="66">
        <v>2049</v>
      </c>
      <c r="AM49" s="78">
        <v>2050</v>
      </c>
    </row>
    <row r="50" spans="1:39" x14ac:dyDescent="0.25">
      <c r="A50" s="88" t="s">
        <v>50</v>
      </c>
      <c r="B50" s="77">
        <v>0</v>
      </c>
      <c r="C50" s="67">
        <f>B50+($S50-$B50)/($S$13-$B$13)</f>
        <v>0</v>
      </c>
      <c r="D50" s="67">
        <f t="shared" ref="D50:R50" si="35">C50+($S50-$B50)/($S$13-$B$13)</f>
        <v>0</v>
      </c>
      <c r="E50" s="67">
        <f t="shared" si="35"/>
        <v>0</v>
      </c>
      <c r="F50" s="67">
        <f t="shared" si="35"/>
        <v>0</v>
      </c>
      <c r="G50" s="67">
        <f t="shared" si="35"/>
        <v>0</v>
      </c>
      <c r="H50" s="67">
        <f t="shared" si="35"/>
        <v>0</v>
      </c>
      <c r="I50" s="67">
        <f t="shared" si="35"/>
        <v>0</v>
      </c>
      <c r="J50" s="67">
        <f t="shared" si="35"/>
        <v>0</v>
      </c>
      <c r="K50" s="67">
        <f t="shared" si="35"/>
        <v>0</v>
      </c>
      <c r="L50" s="67">
        <f t="shared" si="35"/>
        <v>0</v>
      </c>
      <c r="M50" s="67">
        <f t="shared" si="35"/>
        <v>0</v>
      </c>
      <c r="N50" s="67">
        <f t="shared" si="35"/>
        <v>0</v>
      </c>
      <c r="O50" s="67">
        <f t="shared" si="35"/>
        <v>0</v>
      </c>
      <c r="P50" s="67">
        <f t="shared" si="35"/>
        <v>0</v>
      </c>
      <c r="Q50" s="67">
        <f t="shared" si="35"/>
        <v>0</v>
      </c>
      <c r="R50" s="67">
        <f t="shared" si="35"/>
        <v>0</v>
      </c>
      <c r="S50" s="76">
        <f>AK4</f>
        <v>0</v>
      </c>
      <c r="T50" s="67">
        <f>S50+($AM50-$S50)/($AM$13-$S$13)</f>
        <v>0</v>
      </c>
      <c r="U50" s="67">
        <f t="shared" ref="U50:AL50" si="36">T50+($AM50-$S50)/($AM$13-$S$13)</f>
        <v>0</v>
      </c>
      <c r="V50" s="67">
        <f t="shared" si="36"/>
        <v>0</v>
      </c>
      <c r="W50" s="67">
        <f t="shared" si="36"/>
        <v>0</v>
      </c>
      <c r="X50" s="67">
        <f t="shared" si="36"/>
        <v>0</v>
      </c>
      <c r="Y50" s="67">
        <f t="shared" si="36"/>
        <v>0</v>
      </c>
      <c r="Z50" s="67">
        <f t="shared" si="36"/>
        <v>0</v>
      </c>
      <c r="AA50" s="67">
        <f t="shared" si="36"/>
        <v>0</v>
      </c>
      <c r="AB50" s="67">
        <f t="shared" si="36"/>
        <v>0</v>
      </c>
      <c r="AC50" s="67">
        <f t="shared" si="36"/>
        <v>0</v>
      </c>
      <c r="AD50" s="67">
        <f t="shared" si="36"/>
        <v>0</v>
      </c>
      <c r="AE50" s="67">
        <f t="shared" si="36"/>
        <v>0</v>
      </c>
      <c r="AF50" s="67">
        <f t="shared" si="36"/>
        <v>0</v>
      </c>
      <c r="AG50" s="67">
        <f t="shared" si="36"/>
        <v>0</v>
      </c>
      <c r="AH50" s="67">
        <f t="shared" si="36"/>
        <v>0</v>
      </c>
      <c r="AI50" s="67">
        <f t="shared" si="36"/>
        <v>0</v>
      </c>
      <c r="AJ50" s="67">
        <f t="shared" si="36"/>
        <v>0</v>
      </c>
      <c r="AK50" s="67">
        <f t="shared" si="36"/>
        <v>0</v>
      </c>
      <c r="AL50" s="67">
        <f t="shared" si="36"/>
        <v>0</v>
      </c>
      <c r="AM50" s="76">
        <f>AM4</f>
        <v>0</v>
      </c>
    </row>
    <row r="51" spans="1:39" x14ac:dyDescent="0.25">
      <c r="A51" s="88" t="s">
        <v>53</v>
      </c>
      <c r="B51" s="77">
        <v>63.782443000000001</v>
      </c>
      <c r="C51" s="67">
        <f t="shared" ref="C51:R54" si="37">B51+($S51-$B51)/($S$13-$B$13)</f>
        <v>65.256861646972339</v>
      </c>
      <c r="D51" s="67">
        <f t="shared" si="37"/>
        <v>66.731280293944678</v>
      </c>
      <c r="E51" s="67">
        <f t="shared" si="37"/>
        <v>68.205698940917017</v>
      </c>
      <c r="F51" s="67">
        <f t="shared" si="37"/>
        <v>69.680117587889356</v>
      </c>
      <c r="G51" s="67">
        <f t="shared" si="37"/>
        <v>71.154536234861695</v>
      </c>
      <c r="H51" s="67">
        <f t="shared" si="37"/>
        <v>72.628954881834034</v>
      </c>
      <c r="I51" s="67">
        <f t="shared" si="37"/>
        <v>74.103373528806372</v>
      </c>
      <c r="J51" s="67">
        <f t="shared" si="37"/>
        <v>75.577792175778711</v>
      </c>
      <c r="K51" s="67">
        <f t="shared" si="37"/>
        <v>77.05221082275105</v>
      </c>
      <c r="L51" s="67">
        <f t="shared" si="37"/>
        <v>78.526629469723389</v>
      </c>
      <c r="M51" s="67">
        <f t="shared" si="37"/>
        <v>80.001048116695728</v>
      </c>
      <c r="N51" s="67">
        <f t="shared" si="37"/>
        <v>81.475466763668067</v>
      </c>
      <c r="O51" s="67">
        <f t="shared" si="37"/>
        <v>82.949885410640405</v>
      </c>
      <c r="P51" s="67">
        <f t="shared" si="37"/>
        <v>84.424304057612744</v>
      </c>
      <c r="Q51" s="67">
        <f t="shared" si="37"/>
        <v>85.898722704585083</v>
      </c>
      <c r="R51" s="67">
        <f t="shared" si="37"/>
        <v>87.373141351557422</v>
      </c>
      <c r="S51" s="76">
        <f t="shared" ref="S51:S54" si="38">AK5</f>
        <v>88.847559998529761</v>
      </c>
      <c r="T51" s="67">
        <f t="shared" ref="T51:AL54" si="39">S51+($AM51-$S51)/($AM$13-$S$13)</f>
        <v>89.647321722973942</v>
      </c>
      <c r="U51" s="67">
        <f t="shared" si="39"/>
        <v>90.447083447418123</v>
      </c>
      <c r="V51" s="67">
        <f t="shared" si="39"/>
        <v>91.246845171862304</v>
      </c>
      <c r="W51" s="67">
        <f t="shared" si="39"/>
        <v>92.046606896306486</v>
      </c>
      <c r="X51" s="67">
        <f t="shared" si="39"/>
        <v>92.846368620750667</v>
      </c>
      <c r="Y51" s="67">
        <f t="shared" si="39"/>
        <v>93.646130345194848</v>
      </c>
      <c r="Z51" s="67">
        <f t="shared" si="39"/>
        <v>94.445892069639029</v>
      </c>
      <c r="AA51" s="67">
        <f t="shared" si="39"/>
        <v>95.245653794083211</v>
      </c>
      <c r="AB51" s="67">
        <f t="shared" si="39"/>
        <v>96.045415518527392</v>
      </c>
      <c r="AC51" s="67">
        <f t="shared" si="39"/>
        <v>96.845177242971573</v>
      </c>
      <c r="AD51" s="67">
        <f t="shared" si="39"/>
        <v>97.644938967415754</v>
      </c>
      <c r="AE51" s="67">
        <f t="shared" si="39"/>
        <v>98.444700691859936</v>
      </c>
      <c r="AF51" s="67">
        <f t="shared" si="39"/>
        <v>99.244462416304117</v>
      </c>
      <c r="AG51" s="67">
        <f t="shared" si="39"/>
        <v>100.0442241407483</v>
      </c>
      <c r="AH51" s="67">
        <f t="shared" si="39"/>
        <v>100.84398586519248</v>
      </c>
      <c r="AI51" s="67">
        <f t="shared" si="39"/>
        <v>101.64374758963666</v>
      </c>
      <c r="AJ51" s="67">
        <f t="shared" si="39"/>
        <v>102.44350931408084</v>
      </c>
      <c r="AK51" s="67">
        <f t="shared" si="39"/>
        <v>103.24327103852502</v>
      </c>
      <c r="AL51" s="67">
        <f t="shared" si="39"/>
        <v>104.0430327629692</v>
      </c>
      <c r="AM51" s="76">
        <f t="shared" ref="AM51:AM54" si="40">AM5</f>
        <v>104.84279448741343</v>
      </c>
    </row>
    <row r="52" spans="1:39" x14ac:dyDescent="0.25">
      <c r="A52" s="88" t="s">
        <v>12</v>
      </c>
      <c r="B52" s="77">
        <v>0</v>
      </c>
      <c r="C52" s="67">
        <f t="shared" si="37"/>
        <v>0</v>
      </c>
      <c r="D52" s="67">
        <f t="shared" si="37"/>
        <v>0</v>
      </c>
      <c r="E52" s="67">
        <f t="shared" si="37"/>
        <v>0</v>
      </c>
      <c r="F52" s="67">
        <f t="shared" si="37"/>
        <v>0</v>
      </c>
      <c r="G52" s="67">
        <f t="shared" si="37"/>
        <v>0</v>
      </c>
      <c r="H52" s="67">
        <f t="shared" si="37"/>
        <v>0</v>
      </c>
      <c r="I52" s="67">
        <f t="shared" si="37"/>
        <v>0</v>
      </c>
      <c r="J52" s="67">
        <f t="shared" si="37"/>
        <v>0</v>
      </c>
      <c r="K52" s="67">
        <f t="shared" si="37"/>
        <v>0</v>
      </c>
      <c r="L52" s="67">
        <f t="shared" si="37"/>
        <v>0</v>
      </c>
      <c r="M52" s="67">
        <f t="shared" si="37"/>
        <v>0</v>
      </c>
      <c r="N52" s="67">
        <f t="shared" si="37"/>
        <v>0</v>
      </c>
      <c r="O52" s="67">
        <f t="shared" si="37"/>
        <v>0</v>
      </c>
      <c r="P52" s="67">
        <f t="shared" si="37"/>
        <v>0</v>
      </c>
      <c r="Q52" s="67">
        <f t="shared" si="37"/>
        <v>0</v>
      </c>
      <c r="R52" s="67">
        <f t="shared" si="37"/>
        <v>0</v>
      </c>
      <c r="S52" s="76">
        <f t="shared" si="38"/>
        <v>0</v>
      </c>
      <c r="T52" s="67">
        <f t="shared" si="39"/>
        <v>0</v>
      </c>
      <c r="U52" s="67">
        <f t="shared" si="39"/>
        <v>0</v>
      </c>
      <c r="V52" s="67">
        <f t="shared" si="39"/>
        <v>0</v>
      </c>
      <c r="W52" s="67">
        <f t="shared" si="39"/>
        <v>0</v>
      </c>
      <c r="X52" s="67">
        <f t="shared" si="39"/>
        <v>0</v>
      </c>
      <c r="Y52" s="67">
        <f t="shared" si="39"/>
        <v>0</v>
      </c>
      <c r="Z52" s="67">
        <f t="shared" si="39"/>
        <v>0</v>
      </c>
      <c r="AA52" s="67">
        <f t="shared" si="39"/>
        <v>0</v>
      </c>
      <c r="AB52" s="67">
        <f t="shared" si="39"/>
        <v>0</v>
      </c>
      <c r="AC52" s="67">
        <f t="shared" si="39"/>
        <v>0</v>
      </c>
      <c r="AD52" s="67">
        <f t="shared" si="39"/>
        <v>0</v>
      </c>
      <c r="AE52" s="67">
        <f t="shared" si="39"/>
        <v>0</v>
      </c>
      <c r="AF52" s="67">
        <f t="shared" si="39"/>
        <v>0</v>
      </c>
      <c r="AG52" s="67">
        <f t="shared" si="39"/>
        <v>0</v>
      </c>
      <c r="AH52" s="67">
        <f t="shared" si="39"/>
        <v>0</v>
      </c>
      <c r="AI52" s="67">
        <f t="shared" si="39"/>
        <v>0</v>
      </c>
      <c r="AJ52" s="67">
        <f t="shared" si="39"/>
        <v>0</v>
      </c>
      <c r="AK52" s="67">
        <f t="shared" si="39"/>
        <v>0</v>
      </c>
      <c r="AL52" s="67">
        <f t="shared" si="39"/>
        <v>0</v>
      </c>
      <c r="AM52" s="76">
        <f t="shared" si="40"/>
        <v>0</v>
      </c>
    </row>
    <row r="53" spans="1:39" x14ac:dyDescent="0.25">
      <c r="A53" s="88" t="s">
        <v>46</v>
      </c>
      <c r="B53" s="77">
        <v>0</v>
      </c>
      <c r="C53" s="67">
        <f>B53+($S53-$B53)/($S$13-$B$13)</f>
        <v>0</v>
      </c>
      <c r="D53" s="67">
        <f t="shared" si="37"/>
        <v>0</v>
      </c>
      <c r="E53" s="67">
        <f t="shared" si="37"/>
        <v>0</v>
      </c>
      <c r="F53" s="67">
        <f t="shared" si="37"/>
        <v>0</v>
      </c>
      <c r="G53" s="67">
        <f t="shared" si="37"/>
        <v>0</v>
      </c>
      <c r="H53" s="67">
        <f t="shared" si="37"/>
        <v>0</v>
      </c>
      <c r="I53" s="67">
        <f t="shared" si="37"/>
        <v>0</v>
      </c>
      <c r="J53" s="67">
        <f t="shared" si="37"/>
        <v>0</v>
      </c>
      <c r="K53" s="67">
        <f t="shared" si="37"/>
        <v>0</v>
      </c>
      <c r="L53" s="67">
        <f t="shared" si="37"/>
        <v>0</v>
      </c>
      <c r="M53" s="67">
        <f t="shared" si="37"/>
        <v>0</v>
      </c>
      <c r="N53" s="67">
        <f t="shared" si="37"/>
        <v>0</v>
      </c>
      <c r="O53" s="67">
        <f t="shared" si="37"/>
        <v>0</v>
      </c>
      <c r="P53" s="67">
        <f t="shared" si="37"/>
        <v>0</v>
      </c>
      <c r="Q53" s="67">
        <f t="shared" si="37"/>
        <v>0</v>
      </c>
      <c r="R53" s="67">
        <f t="shared" si="37"/>
        <v>0</v>
      </c>
      <c r="S53" s="76">
        <f t="shared" si="38"/>
        <v>0</v>
      </c>
      <c r="T53" s="67">
        <f t="shared" si="39"/>
        <v>0</v>
      </c>
      <c r="U53" s="67">
        <f t="shared" si="39"/>
        <v>0</v>
      </c>
      <c r="V53" s="67">
        <f t="shared" si="39"/>
        <v>0</v>
      </c>
      <c r="W53" s="67">
        <f t="shared" si="39"/>
        <v>0</v>
      </c>
      <c r="X53" s="67">
        <f t="shared" si="39"/>
        <v>0</v>
      </c>
      <c r="Y53" s="67">
        <f t="shared" si="39"/>
        <v>0</v>
      </c>
      <c r="Z53" s="67">
        <f t="shared" si="39"/>
        <v>0</v>
      </c>
      <c r="AA53" s="67">
        <f t="shared" si="39"/>
        <v>0</v>
      </c>
      <c r="AB53" s="67">
        <f t="shared" si="39"/>
        <v>0</v>
      </c>
      <c r="AC53" s="67">
        <f t="shared" si="39"/>
        <v>0</v>
      </c>
      <c r="AD53" s="67">
        <f t="shared" si="39"/>
        <v>0</v>
      </c>
      <c r="AE53" s="67">
        <f t="shared" si="39"/>
        <v>0</v>
      </c>
      <c r="AF53" s="67">
        <f t="shared" si="39"/>
        <v>0</v>
      </c>
      <c r="AG53" s="67">
        <f t="shared" si="39"/>
        <v>0</v>
      </c>
      <c r="AH53" s="67">
        <f t="shared" si="39"/>
        <v>0</v>
      </c>
      <c r="AI53" s="67">
        <f t="shared" si="39"/>
        <v>0</v>
      </c>
      <c r="AJ53" s="67">
        <f t="shared" si="39"/>
        <v>0</v>
      </c>
      <c r="AK53" s="67">
        <f t="shared" si="39"/>
        <v>0</v>
      </c>
      <c r="AL53" s="67">
        <f t="shared" si="39"/>
        <v>0</v>
      </c>
      <c r="AM53" s="76">
        <f t="shared" si="40"/>
        <v>0</v>
      </c>
    </row>
    <row r="54" spans="1:39" x14ac:dyDescent="0.25">
      <c r="A54" s="88" t="s">
        <v>62</v>
      </c>
      <c r="B54" s="77">
        <v>255.42239699999999</v>
      </c>
      <c r="C54" s="67">
        <f t="shared" si="37"/>
        <v>248.05589120416178</v>
      </c>
      <c r="D54" s="67">
        <f t="shared" si="37"/>
        <v>240.68938540832357</v>
      </c>
      <c r="E54" s="67">
        <f t="shared" si="37"/>
        <v>233.32287961248537</v>
      </c>
      <c r="F54" s="67">
        <f t="shared" si="37"/>
        <v>225.95637381664716</v>
      </c>
      <c r="G54" s="67">
        <f t="shared" si="37"/>
        <v>218.58986802080895</v>
      </c>
      <c r="H54" s="67">
        <f t="shared" si="37"/>
        <v>211.22336222497074</v>
      </c>
      <c r="I54" s="67">
        <f t="shared" si="37"/>
        <v>203.85685642913253</v>
      </c>
      <c r="J54" s="67">
        <f t="shared" si="37"/>
        <v>196.49035063329433</v>
      </c>
      <c r="K54" s="67">
        <f t="shared" si="37"/>
        <v>189.12384483745612</v>
      </c>
      <c r="L54" s="67">
        <f t="shared" si="37"/>
        <v>181.75733904161791</v>
      </c>
      <c r="M54" s="67">
        <f t="shared" si="37"/>
        <v>174.3908332457797</v>
      </c>
      <c r="N54" s="67">
        <f t="shared" si="37"/>
        <v>167.0243274499415</v>
      </c>
      <c r="O54" s="67">
        <f t="shared" si="37"/>
        <v>159.65782165410329</v>
      </c>
      <c r="P54" s="67">
        <f t="shared" si="37"/>
        <v>152.29131585826508</v>
      </c>
      <c r="Q54" s="67">
        <f t="shared" si="37"/>
        <v>144.92481006242687</v>
      </c>
      <c r="R54" s="67">
        <f t="shared" si="37"/>
        <v>137.55830426658866</v>
      </c>
      <c r="S54" s="76">
        <f t="shared" si="38"/>
        <v>130.19179847075054</v>
      </c>
      <c r="T54" s="67">
        <f t="shared" si="39"/>
        <v>127.41580445610566</v>
      </c>
      <c r="U54" s="67">
        <f t="shared" si="39"/>
        <v>124.63981044146078</v>
      </c>
      <c r="V54" s="67">
        <f t="shared" si="39"/>
        <v>121.8638164268159</v>
      </c>
      <c r="W54" s="67">
        <f t="shared" si="39"/>
        <v>119.08782241217102</v>
      </c>
      <c r="X54" s="67">
        <f t="shared" si="39"/>
        <v>116.31182839752614</v>
      </c>
      <c r="Y54" s="67">
        <f t="shared" si="39"/>
        <v>113.53583438288126</v>
      </c>
      <c r="Z54" s="67">
        <f t="shared" si="39"/>
        <v>110.75984036823638</v>
      </c>
      <c r="AA54" s="67">
        <f t="shared" si="39"/>
        <v>107.9838463535915</v>
      </c>
      <c r="AB54" s="67">
        <f t="shared" si="39"/>
        <v>105.20785233894662</v>
      </c>
      <c r="AC54" s="67">
        <f t="shared" si="39"/>
        <v>102.43185832430174</v>
      </c>
      <c r="AD54" s="67">
        <f t="shared" si="39"/>
        <v>99.655864309656863</v>
      </c>
      <c r="AE54" s="67">
        <f t="shared" si="39"/>
        <v>96.879870295011983</v>
      </c>
      <c r="AF54" s="67">
        <f t="shared" si="39"/>
        <v>94.103876280367103</v>
      </c>
      <c r="AG54" s="67">
        <f t="shared" si="39"/>
        <v>91.327882265722224</v>
      </c>
      <c r="AH54" s="67">
        <f t="shared" si="39"/>
        <v>88.551888251077344</v>
      </c>
      <c r="AI54" s="67">
        <f t="shared" si="39"/>
        <v>85.775894236432464</v>
      </c>
      <c r="AJ54" s="67">
        <f t="shared" si="39"/>
        <v>82.999900221787584</v>
      </c>
      <c r="AK54" s="67">
        <f t="shared" si="39"/>
        <v>80.223906207142704</v>
      </c>
      <c r="AL54" s="67">
        <f t="shared" si="39"/>
        <v>77.447912192497824</v>
      </c>
      <c r="AM54" s="76">
        <f t="shared" si="40"/>
        <v>74.671918177853058</v>
      </c>
    </row>
    <row r="55" spans="1:39" x14ac:dyDescent="0.25">
      <c r="A55" s="88" t="s">
        <v>78</v>
      </c>
      <c r="B55" s="79">
        <f>SUM(B50:B54)</f>
        <v>319.20483999999999</v>
      </c>
      <c r="C55" s="69">
        <f t="shared" ref="C55:AM55" si="41">SUM(C50:C54)</f>
        <v>313.31275285113412</v>
      </c>
      <c r="D55" s="69">
        <f t="shared" si="41"/>
        <v>307.42066570226825</v>
      </c>
      <c r="E55" s="69">
        <f t="shared" si="41"/>
        <v>301.52857855340238</v>
      </c>
      <c r="F55" s="69">
        <f t="shared" si="41"/>
        <v>295.63649140453651</v>
      </c>
      <c r="G55" s="69">
        <f t="shared" si="41"/>
        <v>289.74440425567064</v>
      </c>
      <c r="H55" s="69">
        <f t="shared" si="41"/>
        <v>283.85231710680478</v>
      </c>
      <c r="I55" s="69">
        <f t="shared" si="41"/>
        <v>277.96022995793891</v>
      </c>
      <c r="J55" s="69">
        <f t="shared" si="41"/>
        <v>272.06814280907304</v>
      </c>
      <c r="K55" s="69">
        <f t="shared" si="41"/>
        <v>266.17605566020717</v>
      </c>
      <c r="L55" s="69">
        <f t="shared" si="41"/>
        <v>260.2839685113413</v>
      </c>
      <c r="M55" s="69">
        <f t="shared" si="41"/>
        <v>254.39188136247543</v>
      </c>
      <c r="N55" s="69">
        <f t="shared" si="41"/>
        <v>248.49979421360956</v>
      </c>
      <c r="O55" s="69">
        <f t="shared" si="41"/>
        <v>242.60770706474369</v>
      </c>
      <c r="P55" s="69">
        <f t="shared" si="41"/>
        <v>236.71561991587782</v>
      </c>
      <c r="Q55" s="69">
        <f t="shared" si="41"/>
        <v>230.82353276701195</v>
      </c>
      <c r="R55" s="69">
        <f t="shared" si="41"/>
        <v>224.93144561814609</v>
      </c>
      <c r="S55" s="79">
        <f t="shared" si="41"/>
        <v>219.0393584692803</v>
      </c>
      <c r="T55" s="69">
        <f t="shared" si="41"/>
        <v>217.0631261790796</v>
      </c>
      <c r="U55" s="69">
        <f t="shared" si="41"/>
        <v>215.0868938888789</v>
      </c>
      <c r="V55" s="69">
        <f t="shared" si="41"/>
        <v>213.11066159867821</v>
      </c>
      <c r="W55" s="69">
        <f t="shared" si="41"/>
        <v>211.13442930847751</v>
      </c>
      <c r="X55" s="69">
        <f t="shared" si="41"/>
        <v>209.15819701827681</v>
      </c>
      <c r="Y55" s="69">
        <f t="shared" si="41"/>
        <v>207.18196472807611</v>
      </c>
      <c r="Z55" s="69">
        <f t="shared" si="41"/>
        <v>205.20573243787541</v>
      </c>
      <c r="AA55" s="69">
        <f t="shared" si="41"/>
        <v>203.22950014767471</v>
      </c>
      <c r="AB55" s="69">
        <f t="shared" si="41"/>
        <v>201.25326785747401</v>
      </c>
      <c r="AC55" s="69">
        <f t="shared" si="41"/>
        <v>199.27703556727332</v>
      </c>
      <c r="AD55" s="69">
        <f t="shared" si="41"/>
        <v>197.30080327707262</v>
      </c>
      <c r="AE55" s="69">
        <f t="shared" si="41"/>
        <v>195.32457098687192</v>
      </c>
      <c r="AF55" s="69">
        <f t="shared" si="41"/>
        <v>193.34833869667122</v>
      </c>
      <c r="AG55" s="69">
        <f t="shared" si="41"/>
        <v>191.37210640647052</v>
      </c>
      <c r="AH55" s="69">
        <f t="shared" si="41"/>
        <v>189.39587411626982</v>
      </c>
      <c r="AI55" s="69">
        <f t="shared" si="41"/>
        <v>187.41964182606912</v>
      </c>
      <c r="AJ55" s="69">
        <f t="shared" si="41"/>
        <v>185.44340953586843</v>
      </c>
      <c r="AK55" s="69">
        <f t="shared" si="41"/>
        <v>183.46717724566773</v>
      </c>
      <c r="AL55" s="69">
        <f t="shared" si="41"/>
        <v>181.49094495546703</v>
      </c>
      <c r="AM55" s="79">
        <f t="shared" si="41"/>
        <v>179.51471266526647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E9" sqref="E9"/>
    </sheetView>
  </sheetViews>
  <sheetFormatPr baseColWidth="10" defaultColWidth="11.42578125" defaultRowHeight="15" x14ac:dyDescent="0.25"/>
  <cols>
    <col min="4" max="4" width="45" customWidth="1"/>
    <col min="5" max="5" width="111" customWidth="1"/>
  </cols>
  <sheetData>
    <row r="1" spans="2:5" ht="15.75" thickBot="1" x14ac:dyDescent="0.3"/>
    <row r="2" spans="2:5" x14ac:dyDescent="0.25">
      <c r="B2" s="20" t="s">
        <v>26</v>
      </c>
      <c r="C2" s="21"/>
      <c r="D2" s="22" t="s">
        <v>27</v>
      </c>
      <c r="E2" s="23" t="s">
        <v>28</v>
      </c>
    </row>
    <row r="3" spans="2:5" ht="16.5" thickBot="1" x14ac:dyDescent="0.3">
      <c r="B3" s="24">
        <v>1</v>
      </c>
      <c r="C3" s="94" t="s">
        <v>29</v>
      </c>
      <c r="D3" s="25" t="s">
        <v>25</v>
      </c>
      <c r="E3" s="26" t="s">
        <v>30</v>
      </c>
    </row>
    <row r="4" spans="2:5" ht="16.5" thickBot="1" x14ac:dyDescent="0.3">
      <c r="B4" s="24">
        <v>2</v>
      </c>
      <c r="C4" s="95"/>
      <c r="D4" s="27" t="s">
        <v>24</v>
      </c>
      <c r="E4" s="28" t="s">
        <v>31</v>
      </c>
    </row>
    <row r="5" spans="2:5" ht="16.5" thickBot="1" x14ac:dyDescent="0.3">
      <c r="B5" s="24">
        <v>3</v>
      </c>
      <c r="C5" s="95"/>
      <c r="D5" s="27" t="s">
        <v>23</v>
      </c>
      <c r="E5" s="28" t="s">
        <v>32</v>
      </c>
    </row>
    <row r="6" spans="2:5" ht="16.5" thickBot="1" x14ac:dyDescent="0.3">
      <c r="B6" s="24">
        <v>4</v>
      </c>
      <c r="C6" s="95"/>
      <c r="D6" s="27" t="s">
        <v>22</v>
      </c>
      <c r="E6" s="28" t="s">
        <v>33</v>
      </c>
    </row>
    <row r="7" spans="2:5" ht="16.5" thickBot="1" x14ac:dyDescent="0.3">
      <c r="B7" s="24">
        <v>5</v>
      </c>
      <c r="C7" s="95"/>
      <c r="D7" s="27" t="s">
        <v>21</v>
      </c>
      <c r="E7" s="28" t="s">
        <v>34</v>
      </c>
    </row>
    <row r="8" spans="2:5" ht="16.5" thickBot="1" x14ac:dyDescent="0.3">
      <c r="B8" s="24">
        <v>6</v>
      </c>
      <c r="C8" s="95"/>
      <c r="D8" s="27" t="s">
        <v>20</v>
      </c>
      <c r="E8" s="28">
        <v>3273</v>
      </c>
    </row>
    <row r="9" spans="2:5" ht="16.5" thickBot="1" x14ac:dyDescent="0.3">
      <c r="B9" s="24">
        <v>7</v>
      </c>
      <c r="C9" s="95"/>
      <c r="D9" s="27" t="s">
        <v>19</v>
      </c>
      <c r="E9" s="28">
        <v>3311</v>
      </c>
    </row>
    <row r="10" spans="2:5" ht="16.5" thickBot="1" x14ac:dyDescent="0.3">
      <c r="B10" s="24">
        <v>8</v>
      </c>
      <c r="C10" s="95"/>
      <c r="D10" s="27" t="s">
        <v>18</v>
      </c>
      <c r="E10" s="28" t="s">
        <v>35</v>
      </c>
    </row>
    <row r="11" spans="2:5" ht="16.5" thickBot="1" x14ac:dyDescent="0.3">
      <c r="B11" s="24">
        <v>9</v>
      </c>
      <c r="C11" s="95"/>
      <c r="D11" s="27" t="s">
        <v>17</v>
      </c>
      <c r="E11" s="28">
        <v>2111</v>
      </c>
    </row>
    <row r="12" spans="2:5" ht="16.5" thickBot="1" x14ac:dyDescent="0.3">
      <c r="B12" s="24">
        <v>10</v>
      </c>
      <c r="C12" s="95"/>
      <c r="D12" s="27" t="s">
        <v>16</v>
      </c>
      <c r="E12" s="28" t="s">
        <v>36</v>
      </c>
    </row>
    <row r="13" spans="2:5" ht="16.5" thickBot="1" x14ac:dyDescent="0.3">
      <c r="B13" s="24">
        <v>11</v>
      </c>
      <c r="C13" s="96"/>
      <c r="D13" s="27" t="s">
        <v>15</v>
      </c>
      <c r="E13" s="29" t="s">
        <v>37</v>
      </c>
    </row>
    <row r="14" spans="2:5" ht="16.5" thickBot="1" x14ac:dyDescent="0.3">
      <c r="B14" s="24">
        <v>12</v>
      </c>
      <c r="C14" s="97" t="s">
        <v>38</v>
      </c>
      <c r="D14" s="30" t="s">
        <v>14</v>
      </c>
      <c r="E14" s="28" t="s">
        <v>39</v>
      </c>
    </row>
    <row r="15" spans="2:5" ht="16.5" thickBot="1" x14ac:dyDescent="0.3">
      <c r="B15" s="24">
        <v>13</v>
      </c>
      <c r="C15" s="97"/>
      <c r="D15" s="30" t="s">
        <v>13</v>
      </c>
      <c r="E15" s="28" t="s">
        <v>40</v>
      </c>
    </row>
    <row r="16" spans="2:5" ht="16.5" thickBot="1" x14ac:dyDescent="0.3">
      <c r="B16" s="24">
        <v>14</v>
      </c>
      <c r="C16" s="97"/>
      <c r="D16" s="30" t="s">
        <v>11</v>
      </c>
      <c r="E16" s="28" t="s">
        <v>41</v>
      </c>
    </row>
    <row r="17" spans="2:5" ht="16.5" thickBot="1" x14ac:dyDescent="0.3">
      <c r="B17" s="24">
        <v>15</v>
      </c>
      <c r="C17" s="97"/>
      <c r="D17" s="30" t="s">
        <v>10</v>
      </c>
      <c r="E17" s="28" t="s">
        <v>42</v>
      </c>
    </row>
    <row r="18" spans="2:5" ht="16.5" thickBot="1" x14ac:dyDescent="0.3">
      <c r="B18" s="24">
        <v>16</v>
      </c>
      <c r="C18" s="97"/>
      <c r="D18" s="30" t="s">
        <v>43</v>
      </c>
      <c r="E18" s="28" t="s">
        <v>44</v>
      </c>
    </row>
    <row r="19" spans="2:5" ht="16.5" thickBot="1" x14ac:dyDescent="0.3">
      <c r="B19" s="24">
        <v>17</v>
      </c>
      <c r="C19" s="98"/>
      <c r="D19" s="30" t="s">
        <v>8</v>
      </c>
      <c r="E19" s="28" t="s">
        <v>45</v>
      </c>
    </row>
    <row r="20" spans="2:5" ht="63.75" customHeight="1" thickBot="1" x14ac:dyDescent="0.3">
      <c r="B20" s="31">
        <v>18</v>
      </c>
      <c r="C20" s="99" t="s">
        <v>46</v>
      </c>
      <c r="D20" s="32" t="s">
        <v>7</v>
      </c>
      <c r="E20" s="33" t="s">
        <v>47</v>
      </c>
    </row>
    <row r="21" spans="2:5" ht="16.5" thickBot="1" x14ac:dyDescent="0.3">
      <c r="B21" s="34">
        <v>19</v>
      </c>
      <c r="C21" s="100"/>
      <c r="D21" s="35" t="s">
        <v>6</v>
      </c>
      <c r="E21" s="28" t="s">
        <v>48</v>
      </c>
    </row>
    <row r="22" spans="2:5" ht="16.5" thickBot="1" x14ac:dyDescent="0.3">
      <c r="B22" s="31">
        <v>20</v>
      </c>
      <c r="C22" s="99" t="s">
        <v>49</v>
      </c>
      <c r="D22" s="36" t="s">
        <v>5</v>
      </c>
      <c r="E22" s="28">
        <v>3241</v>
      </c>
    </row>
    <row r="23" spans="2:5" ht="16.5" thickBot="1" x14ac:dyDescent="0.3">
      <c r="B23" s="34">
        <v>21</v>
      </c>
      <c r="C23" s="101"/>
      <c r="D23" s="36" t="s">
        <v>4</v>
      </c>
      <c r="E23" s="28">
        <v>2222</v>
      </c>
    </row>
    <row r="24" spans="2:5" ht="15.75" x14ac:dyDescent="0.25">
      <c r="B24" s="31">
        <v>22</v>
      </c>
      <c r="C24" s="100"/>
      <c r="D24" s="37" t="s">
        <v>3</v>
      </c>
      <c r="E24" s="38">
        <v>2211</v>
      </c>
    </row>
  </sheetData>
  <mergeCells count="4">
    <mergeCell ref="C3:C13"/>
    <mergeCell ref="C14:C19"/>
    <mergeCell ref="C20:C21"/>
    <mergeCell ref="C22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26.28515625" customWidth="1"/>
  </cols>
  <sheetData>
    <row r="2" spans="1:3" x14ac:dyDescent="0.25">
      <c r="A2" s="61" t="s">
        <v>76</v>
      </c>
      <c r="B2">
        <v>41.868000000000002</v>
      </c>
      <c r="C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Energy final consumption-Mtoe</vt:lpstr>
      <vt:lpstr>Energy final consumption-PJ</vt:lpstr>
      <vt:lpstr>TCD- baseline (PJ) </vt:lpstr>
      <vt:lpstr>Feuil3</vt:lpstr>
      <vt:lpstr>TCD- EE (PJ)</vt:lpstr>
      <vt:lpstr>Baseline Trajectory</vt:lpstr>
      <vt:lpstr>EE Trajectory</vt:lpstr>
      <vt:lpstr>SCIAN Code</vt:lpstr>
      <vt:lpstr>Hyphothesis </vt:lpstr>
    </vt:vector>
  </TitlesOfParts>
  <Company>SCIENCES 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SCIENCES.PO</dc:creator>
  <cp:lastModifiedBy>SCIENCES.PO</cp:lastModifiedBy>
  <dcterms:created xsi:type="dcterms:W3CDTF">2018-04-17T09:15:56Z</dcterms:created>
  <dcterms:modified xsi:type="dcterms:W3CDTF">2019-04-23T07:50:28Z</dcterms:modified>
</cp:coreProperties>
</file>