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tabRatio="574"/>
  </bookViews>
  <sheets>
    <sheet name="sheet1" sheetId="1" r:id="rId1"/>
    <sheet name="sheet2" sheetId="4" r:id="rId2"/>
  </sheets>
  <definedNames>
    <definedName name="BackEndDB">sheet2!$C$18</definedName>
    <definedName name="Column1">#REF!</definedName>
    <definedName name="DataSource">表1[[#Headers],[RTD获取实时数据]]</definedName>
    <definedName name="HQZX1">sheet2!$D$3</definedName>
    <definedName name="HQZX2">sheet2!$E$3</definedName>
    <definedName name="HQZX3">sheet2!$F$3</definedName>
    <definedName name="rtdServer">sheet2!$C$16</definedName>
    <definedName name="WebSite">sheet2!$C$17</definedName>
    <definedName name="行情中心Index">sheet2!$C$2</definedName>
    <definedName name="行情中心List">sheet2!$C$4:$C$10</definedName>
    <definedName name="行情中心Value">sheet1!$T$4</definedName>
  </definedNames>
  <calcPr calcId="144525"/>
</workbook>
</file>

<file path=xl/comments1.xml><?xml version="1.0" encoding="utf-8"?>
<comments xmlns="http://schemas.openxmlformats.org/spreadsheetml/2006/main">
  <authors>
    <author>Microsoft</author>
  </authors>
  <commentList>
    <comment ref="R4" authorId="0">
      <text>
        <r>
          <rPr>
            <sz val="9"/>
            <rFont val="宋体"/>
            <charset val="134"/>
          </rPr>
          <t xml:space="preserve">从RTD Server获得数据的时间
</t>
        </r>
      </text>
    </comment>
    <comment ref="S4" authorId="0">
      <text>
        <r>
          <rPr>
            <sz val="9"/>
            <rFont val="宋体"/>
            <charset val="134"/>
          </rPr>
          <t xml:space="preserve">网站源数据时间
</t>
        </r>
      </text>
    </comment>
  </commentList>
</comments>
</file>

<file path=xl/sharedStrings.xml><?xml version="1.0" encoding="utf-8"?>
<sst xmlns="http://schemas.openxmlformats.org/spreadsheetml/2006/main" count="73" uniqueCount="66">
  <si>
    <t>最后更新时间</t>
  </si>
  <si>
    <r>
      <rPr>
        <b/>
        <sz val="10"/>
        <color theme="0"/>
        <rFont val="宋体"/>
        <charset val="134"/>
      </rPr>
      <t>代码</t>
    </r>
  </si>
  <si>
    <r>
      <rPr>
        <b/>
        <sz val="10"/>
        <color theme="0"/>
        <rFont val="宋体"/>
        <charset val="134"/>
      </rPr>
      <t>名称</t>
    </r>
  </si>
  <si>
    <r>
      <rPr>
        <b/>
        <sz val="10"/>
        <color theme="0"/>
        <rFont val="宋体"/>
        <charset val="134"/>
      </rPr>
      <t>昨收</t>
    </r>
  </si>
  <si>
    <r>
      <rPr>
        <b/>
        <sz val="10"/>
        <color theme="0"/>
        <rFont val="宋体"/>
        <charset val="134"/>
      </rPr>
      <t>今开</t>
    </r>
  </si>
  <si>
    <r>
      <rPr>
        <b/>
        <sz val="10"/>
        <color theme="0"/>
        <rFont val="宋体"/>
        <charset val="134"/>
      </rPr>
      <t>幅度</t>
    </r>
  </si>
  <si>
    <r>
      <rPr>
        <b/>
        <sz val="10"/>
        <color theme="0"/>
        <rFont val="宋体"/>
        <charset val="134"/>
      </rPr>
      <t>当前</t>
    </r>
  </si>
  <si>
    <r>
      <rPr>
        <b/>
        <sz val="10"/>
        <color theme="0"/>
        <rFont val="宋体"/>
        <charset val="134"/>
      </rPr>
      <t>升跌</t>
    </r>
  </si>
  <si>
    <r>
      <rPr>
        <b/>
        <sz val="10"/>
        <color theme="0"/>
        <rFont val="宋体"/>
        <charset val="134"/>
      </rPr>
      <t>升跌</t>
    </r>
    <r>
      <rPr>
        <b/>
        <sz val="10"/>
        <color theme="0"/>
        <rFont val="Arial"/>
        <charset val="134"/>
      </rPr>
      <t>%</t>
    </r>
  </si>
  <si>
    <r>
      <rPr>
        <b/>
        <sz val="10"/>
        <color theme="0"/>
        <rFont val="宋体"/>
        <charset val="134"/>
      </rPr>
      <t>最高</t>
    </r>
  </si>
  <si>
    <r>
      <rPr>
        <b/>
        <sz val="10"/>
        <color theme="0"/>
        <rFont val="宋体"/>
        <charset val="134"/>
      </rPr>
      <t>最低</t>
    </r>
  </si>
  <si>
    <r>
      <rPr>
        <b/>
        <sz val="10"/>
        <color theme="0"/>
        <rFont val="宋体"/>
        <charset val="134"/>
      </rPr>
      <t>成交亿元</t>
    </r>
  </si>
  <si>
    <r>
      <rPr>
        <b/>
        <sz val="10"/>
        <color theme="0"/>
        <rFont val="宋体"/>
        <charset val="134"/>
      </rPr>
      <t>成交万手</t>
    </r>
  </si>
  <si>
    <r>
      <rPr>
        <b/>
        <sz val="10"/>
        <color theme="0"/>
        <rFont val="宋体"/>
        <charset val="134"/>
      </rPr>
      <t>卖</t>
    </r>
    <r>
      <rPr>
        <b/>
        <sz val="10"/>
        <color theme="0"/>
        <rFont val="Arial"/>
        <charset val="134"/>
      </rPr>
      <t>1</t>
    </r>
    <r>
      <rPr>
        <b/>
        <sz val="10"/>
        <color theme="0"/>
        <rFont val="宋体"/>
        <charset val="134"/>
      </rPr>
      <t>价</t>
    </r>
  </si>
  <si>
    <r>
      <rPr>
        <b/>
        <sz val="10"/>
        <color theme="0"/>
        <rFont val="宋体"/>
        <charset val="134"/>
      </rPr>
      <t>卖</t>
    </r>
    <r>
      <rPr>
        <b/>
        <sz val="10"/>
        <color theme="0"/>
        <rFont val="Arial"/>
        <charset val="134"/>
      </rPr>
      <t>1</t>
    </r>
    <r>
      <rPr>
        <b/>
        <sz val="10"/>
        <color theme="0"/>
        <rFont val="宋体"/>
        <charset val="134"/>
      </rPr>
      <t>手</t>
    </r>
  </si>
  <si>
    <r>
      <rPr>
        <b/>
        <sz val="10"/>
        <color theme="0"/>
        <rFont val="宋体"/>
        <charset val="134"/>
      </rPr>
      <t>买</t>
    </r>
    <r>
      <rPr>
        <b/>
        <sz val="10"/>
        <color theme="0"/>
        <rFont val="Arial"/>
        <charset val="134"/>
      </rPr>
      <t>1</t>
    </r>
    <r>
      <rPr>
        <b/>
        <sz val="10"/>
        <color theme="0"/>
        <rFont val="宋体"/>
        <charset val="134"/>
      </rPr>
      <t>价</t>
    </r>
  </si>
  <si>
    <r>
      <rPr>
        <b/>
        <sz val="10"/>
        <color theme="0"/>
        <rFont val="宋体"/>
        <charset val="134"/>
      </rPr>
      <t>买</t>
    </r>
    <r>
      <rPr>
        <b/>
        <sz val="10"/>
        <color theme="0"/>
        <rFont val="Arial"/>
        <charset val="134"/>
      </rPr>
      <t>1</t>
    </r>
    <r>
      <rPr>
        <b/>
        <sz val="10"/>
        <color theme="0"/>
        <rFont val="宋体"/>
        <charset val="134"/>
      </rPr>
      <t>手</t>
    </r>
  </si>
  <si>
    <r>
      <rPr>
        <b/>
        <sz val="10"/>
        <color theme="0"/>
        <rFont val="宋体"/>
        <charset val="134"/>
      </rPr>
      <t>获取时间</t>
    </r>
  </si>
  <si>
    <r>
      <rPr>
        <b/>
        <sz val="10"/>
        <color theme="0"/>
        <rFont val="宋体"/>
        <charset val="134"/>
      </rPr>
      <t>时间</t>
    </r>
  </si>
  <si>
    <t>新浪财经</t>
  </si>
  <si>
    <r>
      <rPr>
        <b/>
        <sz val="10"/>
        <color theme="0"/>
        <rFont val="Arial"/>
        <charset val="134"/>
      </rPr>
      <t>RTD</t>
    </r>
    <r>
      <rPr>
        <b/>
        <sz val="10"/>
        <color theme="0"/>
        <rFont val="宋体"/>
        <charset val="134"/>
      </rPr>
      <t>获取实时数据</t>
    </r>
  </si>
  <si>
    <t>SH600105</t>
  </si>
  <si>
    <t>SH600486</t>
  </si>
  <si>
    <t>SZ002016</t>
  </si>
  <si>
    <t>SZ300153</t>
  </si>
  <si>
    <t>SZ000049</t>
  </si>
  <si>
    <t>SH600699</t>
  </si>
  <si>
    <t>SZ002664</t>
  </si>
  <si>
    <t>SH600877</t>
  </si>
  <si>
    <t>SZ300134</t>
  </si>
  <si>
    <t>SZ002200</t>
  </si>
  <si>
    <t>http://quote.tool.hexun.com/hqzx/quote.aspx?type=2&amp;market=0&amp;sorttype=3&amp;updown=up&amp;page=1&amp;count=5000</t>
  </si>
  <si>
    <t>行情中心</t>
  </si>
  <si>
    <t>当前选择</t>
  </si>
  <si>
    <t>金融界</t>
  </si>
  <si>
    <t>http://stock.jrj.com.cn/share,</t>
  </si>
  <si>
    <t>.shtml</t>
  </si>
  <si>
    <t>http://stock.jrj.com.cn/share,000001.shtml</t>
  </si>
  <si>
    <t>散户大家庭</t>
  </si>
  <si>
    <t>http://www.shdjt.com/gpdm.asp?gpdm=</t>
  </si>
  <si>
    <t>http://www.shdjt.com/gpdm.asp?gpdm=000001</t>
  </si>
  <si>
    <t>搜狐证券</t>
  </si>
  <si>
    <t>http://q.stock.sohu.com/cn/</t>
  </si>
  <si>
    <t>/index.shtml</t>
  </si>
  <si>
    <t>http://q.stock.sohu.com/cn/000001/index.shtml</t>
  </si>
  <si>
    <t>东方财富网</t>
  </si>
  <si>
    <t>http://quote.eastmoney.com/</t>
  </si>
  <si>
    <t>shsz</t>
  </si>
  <si>
    <t>.html</t>
  </si>
  <si>
    <t>http://quote.eastmoney.com/sh000001.html</t>
  </si>
  <si>
    <t>和讯网</t>
  </si>
  <si>
    <t>http://stockdata.stock.hexun.com/</t>
  </si>
  <si>
    <t>http://stockdata.stock.hexun.com/000001.shtml</t>
  </si>
  <si>
    <t>腾讯财经</t>
  </si>
  <si>
    <t>http://stockhtm.finance.qq.com/sstock/ggcx/</t>
  </si>
  <si>
    <t>http://stockhtm.finance.qq.com/sstock/ggcx/000001.shtml</t>
  </si>
  <si>
    <t>http://finance.sina.com.cn/realstock/company/</t>
  </si>
  <si>
    <t>/nc.shtml</t>
  </si>
  <si>
    <t>http://finance.sina.com.cn/realstock/company/sz000001/nc.shtml</t>
  </si>
  <si>
    <t>需要时，从上面插入行。</t>
  </si>
  <si>
    <t>RTD ServerName</t>
  </si>
  <si>
    <t>rtdvb6.stock</t>
  </si>
  <si>
    <t>WebSite</t>
  </si>
  <si>
    <t>Sina</t>
  </si>
  <si>
    <t>Backend DB Name</t>
  </si>
  <si>
    <t>DATA.accdb</t>
  </si>
</sst>
</file>

<file path=xl/styles.xml><?xml version="1.0" encoding="utf-8"?>
<styleSheet xmlns="http://schemas.openxmlformats.org/spreadsheetml/2006/main">
  <numFmts count="14">
    <numFmt numFmtId="176" formatCode="_(\¥* #,##0.00_);_(\¥* \(#,##0.00\);_(\¥* &quot;-&quot;??_);_(@_)"/>
    <numFmt numFmtId="177" formatCode="_(\¥* #,##0_);_(\¥* \(#,##0\);_(\¥* &quot;-&quot;_);_(@_)"/>
    <numFmt numFmtId="178" formatCode="_(* #,##0.00_);_(* \(#,##0.00\);_(* &quot;-&quot;??_);_(@_)"/>
    <numFmt numFmtId="179" formatCode="&quot;▼下拉：&quot;@"/>
    <numFmt numFmtId="180" formatCode="[Red]#,##0;[Blue]\-#,##0;&quot;-&quot;"/>
    <numFmt numFmtId="181" formatCode="[Red]#,##0.00_ ;[Blue]\-#,##0.00_ ;_ * &quot;-&quot;_ ;_ @_ "/>
    <numFmt numFmtId="182" formatCode="[$-F400]h:mm:ss\ AM/PM"/>
    <numFmt numFmtId="42" formatCode="_ &quot;￥&quot;* #,##0_ ;_ &quot;￥&quot;* \-#,##0_ ;_ &quot;￥&quot;* &quot;-&quot;_ ;_ @_ "/>
    <numFmt numFmtId="183" formatCode="yy/m/d\ h:mm:ss"/>
    <numFmt numFmtId="184" formatCode="_ * #,##0_ ;_ * \-#,##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85" formatCode="[Red]_ &quot;▲&quot;* #,##0_ ;[Blue]_ &quot;▼&quot;* \-#,##0_ ;_ * &quot;-&quot;??_ ;_ @_ "/>
    <numFmt numFmtId="186" formatCode="0.00%_ ;\-0.00%_ ;_ * &quot;-&quot;_ "/>
  </numFmts>
  <fonts count="42">
    <font>
      <sz val="10"/>
      <color theme="1"/>
      <name val="Arial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0"/>
      <color indexed="12"/>
      <name val="微软雅黑"/>
      <charset val="134"/>
    </font>
    <font>
      <sz val="10"/>
      <color rgb="FF333333"/>
      <name val="微软雅黑"/>
      <charset val="134"/>
    </font>
    <font>
      <sz val="10"/>
      <name val="Arial"/>
      <charset val="134"/>
    </font>
    <font>
      <b/>
      <sz val="10"/>
      <color theme="1"/>
      <name val="宋体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rgb="FFFFFF00"/>
      <name val="Arial"/>
      <charset val="134"/>
    </font>
    <font>
      <b/>
      <sz val="10"/>
      <color theme="0"/>
      <name val="Arial"/>
      <charset val="134"/>
    </font>
    <font>
      <sz val="10"/>
      <color rgb="FF0000FF"/>
      <name val="Arial"/>
      <charset val="134"/>
    </font>
    <font>
      <sz val="10"/>
      <color theme="0" tint="-0.499984740745262"/>
      <name val="Arial"/>
      <charset val="134"/>
    </font>
    <font>
      <sz val="10"/>
      <color theme="1" tint="0.349986266670736"/>
      <name val="Arial"/>
      <charset val="134"/>
    </font>
    <font>
      <u/>
      <sz val="10"/>
      <color rgb="FF800080"/>
      <name val="Arial"/>
      <charset val="134"/>
    </font>
    <font>
      <u/>
      <sz val="10"/>
      <color rgb="FF0000FF"/>
      <name val="Arial"/>
      <charset val="134"/>
    </font>
    <font>
      <u/>
      <sz val="10"/>
      <color theme="0" tint="-0.349986266670736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8"/>
      <name val="Arial"/>
      <charset val="134"/>
    </font>
    <font>
      <u/>
      <sz val="8.4"/>
      <color indexed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name val="宋体"/>
      <charset val="134"/>
    </font>
    <font>
      <b/>
      <sz val="10"/>
      <color theme="0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hair">
        <color theme="1"/>
      </left>
      <right/>
      <top/>
      <bottom/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double">
        <color theme="0" tint="-0.349986266670736"/>
      </left>
      <right/>
      <top/>
      <bottom/>
      <diagonal/>
    </border>
    <border>
      <left style="hair">
        <color theme="1"/>
      </left>
      <right style="hair">
        <color theme="1"/>
      </right>
      <top style="thin">
        <color theme="4" tint="0.399975585192419"/>
      </top>
      <bottom/>
      <diagonal/>
    </border>
    <border>
      <left/>
      <right style="double">
        <color theme="0" tint="-0.349986266670736"/>
      </right>
      <top/>
      <bottom/>
      <diagonal/>
    </border>
    <border>
      <left style="double">
        <color theme="0" tint="-0.349986266670736"/>
      </left>
      <right/>
      <top style="thin">
        <color theme="4" tint="0.399975585192419"/>
      </top>
      <bottom/>
      <diagonal/>
    </border>
    <border>
      <left/>
      <right style="hair">
        <color theme="1"/>
      </right>
      <top style="thin">
        <color theme="4" tint="0.399975585192419"/>
      </top>
      <bottom/>
      <diagonal/>
    </border>
    <border>
      <left style="double">
        <color theme="1"/>
      </left>
      <right style="hair">
        <color theme="1"/>
      </right>
      <top/>
      <bottom/>
      <diagonal/>
    </border>
    <border>
      <left style="double">
        <color theme="1"/>
      </left>
      <right style="hair">
        <color theme="1"/>
      </right>
      <top style="thin">
        <color theme="4" tint="0.399975585192419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180" fontId="28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5" fillId="17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8" fontId="32" fillId="0" borderId="0" applyFont="0" applyFill="0" applyBorder="0" applyAlignment="0" applyProtection="0">
      <alignment vertical="center"/>
    </xf>
    <xf numFmtId="0" fontId="18" fillId="6" borderId="17" applyNumberFormat="0" applyFon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7" fillId="25" borderId="15" applyNumberFormat="0" applyAlignment="0" applyProtection="0">
      <alignment vertical="center"/>
    </xf>
    <xf numFmtId="0" fontId="33" fillId="25" borderId="14" applyNumberFormat="0" applyAlignment="0" applyProtection="0">
      <alignment vertical="center"/>
    </xf>
    <xf numFmtId="0" fontId="37" fillId="34" borderId="19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18" fillId="0" borderId="0"/>
    <xf numFmtId="0" fontId="32" fillId="0" borderId="0">
      <alignment vertical="center"/>
    </xf>
    <xf numFmtId="176" fontId="32" fillId="0" borderId="0" applyFont="0" applyFill="0" applyBorder="0" applyAlignment="0" applyProtection="0"/>
    <xf numFmtId="178" fontId="18" fillId="0" borderId="0" applyFont="0" applyFill="0" applyBorder="0" applyAlignment="0" applyProtection="0">
      <alignment vertical="center"/>
    </xf>
    <xf numFmtId="178" fontId="32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0" applyFont="1" applyAlignment="1" applyProtection="1">
      <alignment horizontal="right" vertical="center"/>
    </xf>
    <xf numFmtId="0" fontId="2" fillId="0" borderId="0" xfId="0" applyFont="1" applyProtection="1">
      <alignment vertical="center"/>
    </xf>
    <xf numFmtId="0" fontId="3" fillId="0" borderId="0" xfId="11" applyFont="1" applyAlignment="1" applyProtection="1">
      <alignment vertical="center"/>
    </xf>
    <xf numFmtId="0" fontId="1" fillId="0" borderId="0" xfId="0" applyFont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Protection="1">
      <alignment vertical="center"/>
    </xf>
    <xf numFmtId="0" fontId="1" fillId="0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vertical="center" shrinkToFit="1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 shrinkToFit="1"/>
      <protection locked="0"/>
    </xf>
    <xf numFmtId="0" fontId="1" fillId="2" borderId="1" xfId="0" applyFont="1" applyFill="1" applyBorder="1" applyAlignment="1" applyProtection="1">
      <alignment horizontal="left" vertical="center" shrinkToFit="1"/>
      <protection locked="0"/>
    </xf>
    <xf numFmtId="0" fontId="1" fillId="0" borderId="0" xfId="0" applyFont="1" applyFill="1" applyBorder="1" applyAlignment="1" applyProtection="1">
      <alignment vertical="center"/>
    </xf>
    <xf numFmtId="0" fontId="1" fillId="2" borderId="1" xfId="53" applyFont="1" applyFill="1" applyBorder="1" applyAlignment="1" applyProtection="1">
      <alignment vertical="center"/>
      <protection locked="0"/>
    </xf>
    <xf numFmtId="0" fontId="1" fillId="2" borderId="1" xfId="53" applyFont="1" applyFill="1" applyBorder="1" applyAlignment="1" applyProtection="1">
      <alignment vertical="center" shrinkToFit="1"/>
      <protection locked="0"/>
    </xf>
    <xf numFmtId="0" fontId="1" fillId="2" borderId="1" xfId="53" applyFont="1" applyFill="1" applyBorder="1" applyAlignment="1" applyProtection="1">
      <alignment horizontal="left" vertical="center" shrinkToFit="1"/>
      <protection locked="0"/>
    </xf>
    <xf numFmtId="0" fontId="1" fillId="0" borderId="0" xfId="53" applyFont="1" applyFill="1" applyBorder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Protection="1">
      <alignment vertical="center"/>
      <protection locked="0"/>
    </xf>
    <xf numFmtId="0" fontId="4" fillId="0" borderId="0" xfId="0" applyFont="1" applyAlignment="1">
      <alignment horizontal="left" vertical="center"/>
    </xf>
    <xf numFmtId="0" fontId="0" fillId="0" borderId="0" xfId="0" applyNumberFormat="1" applyFont="1" applyFill="1" applyAlignment="1" applyProtection="1">
      <alignment vertical="center" shrinkToFit="1"/>
      <protection hidden="1"/>
    </xf>
    <xf numFmtId="0" fontId="0" fillId="0" borderId="0" xfId="0" applyFont="1" applyFill="1" applyAlignment="1" applyProtection="1">
      <alignment vertical="center" shrinkToFit="1"/>
      <protection hidden="1"/>
    </xf>
    <xf numFmtId="0" fontId="0" fillId="0" borderId="0" xfId="0" applyFont="1" applyAlignment="1" applyProtection="1">
      <alignment vertical="center"/>
      <protection locked="0" hidden="1"/>
    </xf>
    <xf numFmtId="0" fontId="0" fillId="0" borderId="0" xfId="0" applyFont="1" applyAlignment="1" applyProtection="1">
      <alignment vertical="center" shrinkToFit="1"/>
      <protection hidden="1"/>
    </xf>
    <xf numFmtId="0" fontId="0" fillId="0" borderId="0" xfId="0" applyFont="1" applyProtection="1">
      <alignment vertical="center"/>
      <protection hidden="1"/>
    </xf>
    <xf numFmtId="178" fontId="0" fillId="0" borderId="0" xfId="9" applyFont="1" applyAlignment="1" applyProtection="1">
      <alignment vertical="center" shrinkToFit="1"/>
      <protection hidden="1"/>
    </xf>
    <xf numFmtId="0" fontId="0" fillId="0" borderId="0" xfId="0" applyFont="1" applyAlignment="1" applyProtection="1">
      <alignment horizontal="left" vertical="center" shrinkToFit="1"/>
      <protection hidden="1"/>
    </xf>
    <xf numFmtId="0" fontId="5" fillId="0" borderId="0" xfId="0" applyNumberFormat="1" applyFont="1" applyFill="1" applyAlignment="1" applyProtection="1">
      <alignment vertical="center"/>
      <protection locked="0" hidden="1"/>
    </xf>
    <xf numFmtId="0" fontId="5" fillId="0" borderId="0" xfId="0" applyNumberFormat="1" applyFont="1" applyFill="1" applyAlignment="1" applyProtection="1">
      <alignment vertical="center" shrinkToFit="1"/>
      <protection hidden="1"/>
    </xf>
    <xf numFmtId="0" fontId="5" fillId="0" borderId="0" xfId="0" applyNumberFormat="1" applyFont="1" applyFill="1" applyAlignment="1" applyProtection="1">
      <alignment vertical="center"/>
      <protection hidden="1"/>
    </xf>
    <xf numFmtId="0" fontId="5" fillId="0" borderId="0" xfId="0" applyFont="1" applyFill="1" applyAlignment="1" applyProtection="1">
      <alignment vertical="center"/>
      <protection locked="0" hidden="1"/>
    </xf>
    <xf numFmtId="185" fontId="6" fillId="0" borderId="2" xfId="9" applyNumberFormat="1" applyFont="1" applyBorder="1" applyAlignment="1" applyProtection="1">
      <alignment horizontal="right" vertical="center"/>
      <protection hidden="1"/>
    </xf>
    <xf numFmtId="182" fontId="7" fillId="0" borderId="0" xfId="0" applyNumberFormat="1" applyFont="1" applyFill="1" applyAlignment="1" applyProtection="1">
      <alignment horizontal="left" vertical="center" shrinkToFit="1"/>
      <protection hidden="1"/>
    </xf>
    <xf numFmtId="0" fontId="8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horizontal="center" vertical="center"/>
      <protection locked="0"/>
    </xf>
    <xf numFmtId="0" fontId="10" fillId="4" borderId="3" xfId="0" applyFont="1" applyFill="1" applyBorder="1" applyAlignment="1" applyProtection="1">
      <alignment horizontal="center" vertical="center" shrinkToFit="1"/>
    </xf>
    <xf numFmtId="0" fontId="10" fillId="4" borderId="4" xfId="0" applyFont="1" applyFill="1" applyBorder="1" applyAlignment="1" applyProtection="1">
      <alignment horizontal="center" vertical="center" shrinkToFit="1"/>
      <protection hidden="1"/>
    </xf>
    <xf numFmtId="0" fontId="10" fillId="4" borderId="5" xfId="0" applyFont="1" applyFill="1" applyBorder="1" applyAlignment="1" applyProtection="1">
      <alignment horizontal="center" vertical="center" shrinkToFit="1"/>
      <protection hidden="1"/>
    </xf>
    <xf numFmtId="0" fontId="10" fillId="4" borderId="3" xfId="0" applyFont="1" applyFill="1" applyBorder="1" applyAlignment="1" applyProtection="1">
      <alignment horizontal="center" vertical="center" shrinkToFit="1"/>
      <protection hidden="1"/>
    </xf>
    <xf numFmtId="0" fontId="10" fillId="4" borderId="0" xfId="0" applyFont="1" applyFill="1" applyBorder="1" applyAlignment="1" applyProtection="1">
      <alignment horizontal="center" vertical="center" shrinkToFit="1"/>
      <protection hidden="1"/>
    </xf>
    <xf numFmtId="0" fontId="10" fillId="4" borderId="6" xfId="0" applyFont="1" applyFill="1" applyBorder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left" vertical="center" indent="1"/>
      <protection locked="0"/>
    </xf>
    <xf numFmtId="0" fontId="0" fillId="5" borderId="3" xfId="0" applyFont="1" applyFill="1" applyBorder="1" applyAlignment="1" applyProtection="1">
      <alignment horizontal="left" vertical="center" shrinkToFit="1"/>
    </xf>
    <xf numFmtId="0" fontId="0" fillId="5" borderId="4" xfId="0" applyNumberFormat="1" applyFont="1" applyFill="1" applyBorder="1" applyAlignment="1" applyProtection="1">
      <alignment horizontal="left" vertical="center" shrinkToFit="1"/>
      <protection hidden="1"/>
    </xf>
    <xf numFmtId="178" fontId="12" fillId="5" borderId="7" xfId="9" applyNumberFormat="1" applyFont="1" applyFill="1" applyBorder="1" applyAlignment="1" applyProtection="1">
      <alignment vertical="center" shrinkToFit="1"/>
      <protection hidden="1"/>
    </xf>
    <xf numFmtId="178" fontId="12" fillId="5" borderId="3" xfId="9" applyNumberFormat="1" applyFont="1" applyFill="1" applyBorder="1" applyAlignment="1" applyProtection="1">
      <alignment vertical="center" shrinkToFit="1"/>
      <protection hidden="1"/>
    </xf>
    <xf numFmtId="186" fontId="13" fillId="5" borderId="0" xfId="12" applyNumberFormat="1" applyFont="1" applyFill="1" applyAlignment="1" applyProtection="1">
      <alignment vertical="center" shrinkToFit="1"/>
      <protection hidden="1"/>
    </xf>
    <xf numFmtId="178" fontId="0" fillId="5" borderId="6" xfId="9" applyNumberFormat="1" applyFont="1" applyFill="1" applyBorder="1" applyAlignment="1" applyProtection="1">
      <alignment vertical="center" shrinkToFit="1"/>
      <protection hidden="1"/>
    </xf>
    <xf numFmtId="181" fontId="0" fillId="5" borderId="0" xfId="9" applyNumberFormat="1" applyFont="1" applyFill="1" applyAlignment="1" applyProtection="1">
      <alignment vertical="center" shrinkToFit="1"/>
      <protection hidden="1"/>
    </xf>
    <xf numFmtId="0" fontId="0" fillId="0" borderId="3" xfId="0" applyFont="1" applyFill="1" applyBorder="1" applyAlignment="1" applyProtection="1">
      <alignment horizontal="left" vertical="center" shrinkToFit="1"/>
    </xf>
    <xf numFmtId="0" fontId="0" fillId="0" borderId="4" xfId="0" applyNumberFormat="1" applyFont="1" applyFill="1" applyBorder="1" applyAlignment="1" applyProtection="1">
      <alignment horizontal="left" vertical="center" shrinkToFit="1"/>
      <protection hidden="1"/>
    </xf>
    <xf numFmtId="178" fontId="12" fillId="0" borderId="7" xfId="9" applyNumberFormat="1" applyFont="1" applyFill="1" applyBorder="1" applyAlignment="1" applyProtection="1">
      <alignment vertical="center" shrinkToFit="1"/>
      <protection hidden="1"/>
    </xf>
    <xf numFmtId="178" fontId="12" fillId="0" borderId="3" xfId="9" applyNumberFormat="1" applyFont="1" applyFill="1" applyBorder="1" applyAlignment="1" applyProtection="1">
      <alignment vertical="center" shrinkToFit="1"/>
      <protection hidden="1"/>
    </xf>
    <xf numFmtId="186" fontId="13" fillId="0" borderId="0" xfId="12" applyNumberFormat="1" applyFont="1" applyFill="1" applyAlignment="1" applyProtection="1">
      <alignment vertical="center" shrinkToFit="1"/>
      <protection hidden="1"/>
    </xf>
    <xf numFmtId="178" fontId="0" fillId="6" borderId="6" xfId="9" applyNumberFormat="1" applyFont="1" applyFill="1" applyBorder="1" applyAlignment="1" applyProtection="1">
      <alignment vertical="center" shrinkToFit="1"/>
      <protection hidden="1"/>
    </xf>
    <xf numFmtId="181" fontId="0" fillId="6" borderId="0" xfId="9" applyNumberFormat="1" applyFont="1" applyFill="1" applyAlignment="1" applyProtection="1">
      <alignment vertical="center" shrinkToFit="1"/>
      <protection hidden="1"/>
    </xf>
    <xf numFmtId="0" fontId="0" fillId="0" borderId="0" xfId="0" applyFont="1" applyAlignment="1" applyProtection="1">
      <alignment vertical="center"/>
      <protection hidden="1"/>
    </xf>
    <xf numFmtId="0" fontId="5" fillId="0" borderId="0" xfId="9" applyNumberFormat="1" applyFont="1" applyFill="1" applyAlignment="1" applyProtection="1">
      <alignment vertical="center" shrinkToFit="1"/>
      <protection hidden="1"/>
    </xf>
    <xf numFmtId="178" fontId="5" fillId="0" borderId="0" xfId="9" applyFont="1" applyFill="1" applyAlignment="1" applyProtection="1">
      <alignment vertical="center" shrinkToFit="1"/>
      <protection hidden="1"/>
    </xf>
    <xf numFmtId="0" fontId="10" fillId="4" borderId="8" xfId="0" applyFont="1" applyFill="1" applyBorder="1" applyAlignment="1" applyProtection="1">
      <alignment horizontal="center" vertical="center" shrinkToFit="1"/>
      <protection hidden="1"/>
    </xf>
    <xf numFmtId="186" fontId="0" fillId="5" borderId="8" xfId="12" applyNumberFormat="1" applyFont="1" applyFill="1" applyBorder="1" applyAlignment="1" applyProtection="1">
      <alignment vertical="center" shrinkToFit="1"/>
      <protection hidden="1"/>
    </xf>
    <xf numFmtId="178" fontId="0" fillId="5" borderId="9" xfId="9" applyNumberFormat="1" applyFont="1" applyFill="1" applyBorder="1" applyAlignment="1" applyProtection="1">
      <alignment vertical="center" shrinkToFit="1"/>
      <protection hidden="1"/>
    </xf>
    <xf numFmtId="178" fontId="0" fillId="5" borderId="10" xfId="9" applyNumberFormat="1" applyFont="1" applyFill="1" applyBorder="1" applyAlignment="1" applyProtection="1">
      <alignment vertical="center" shrinkToFit="1"/>
      <protection hidden="1"/>
    </xf>
    <xf numFmtId="178" fontId="0" fillId="5" borderId="4" xfId="9" applyFont="1" applyFill="1" applyBorder="1" applyAlignment="1" applyProtection="1">
      <alignment vertical="center" shrinkToFit="1"/>
      <protection hidden="1"/>
    </xf>
    <xf numFmtId="178" fontId="0" fillId="5" borderId="3" xfId="9" applyFont="1" applyFill="1" applyBorder="1" applyAlignment="1" applyProtection="1">
      <alignment vertical="center" shrinkToFit="1"/>
      <protection hidden="1"/>
    </xf>
    <xf numFmtId="184" fontId="0" fillId="5" borderId="4" xfId="9" applyNumberFormat="1" applyFont="1" applyFill="1" applyBorder="1" applyAlignment="1" applyProtection="1">
      <alignment vertical="center" shrinkToFit="1"/>
      <protection hidden="1"/>
    </xf>
    <xf numFmtId="178" fontId="0" fillId="5" borderId="3" xfId="9" applyNumberFormat="1" applyFont="1" applyFill="1" applyBorder="1" applyAlignment="1" applyProtection="1">
      <alignment vertical="center" shrinkToFit="1"/>
      <protection hidden="1"/>
    </xf>
    <xf numFmtId="186" fontId="0" fillId="6" borderId="8" xfId="12" applyNumberFormat="1" applyFont="1" applyFill="1" applyBorder="1" applyAlignment="1" applyProtection="1">
      <alignment vertical="center" shrinkToFit="1"/>
      <protection hidden="1"/>
    </xf>
    <xf numFmtId="178" fontId="0" fillId="0" borderId="9" xfId="9" applyNumberFormat="1" applyFont="1" applyFill="1" applyBorder="1" applyAlignment="1" applyProtection="1">
      <alignment vertical="center" shrinkToFit="1"/>
      <protection hidden="1"/>
    </xf>
    <xf numFmtId="178" fontId="0" fillId="0" borderId="10" xfId="9" applyNumberFormat="1" applyFont="1" applyFill="1" applyBorder="1" applyAlignment="1" applyProtection="1">
      <alignment vertical="center" shrinkToFit="1"/>
      <protection hidden="1"/>
    </xf>
    <xf numFmtId="178" fontId="0" fillId="0" borderId="4" xfId="9" applyFont="1" applyFill="1" applyBorder="1" applyAlignment="1" applyProtection="1">
      <alignment vertical="center" shrinkToFit="1"/>
      <protection hidden="1"/>
    </xf>
    <xf numFmtId="178" fontId="0" fillId="0" borderId="3" xfId="9" applyFont="1" applyFill="1" applyBorder="1" applyAlignment="1" applyProtection="1">
      <alignment vertical="center" shrinkToFit="1"/>
      <protection hidden="1"/>
    </xf>
    <xf numFmtId="184" fontId="0" fillId="0" borderId="4" xfId="9" applyNumberFormat="1" applyFont="1" applyFill="1" applyBorder="1" applyAlignment="1" applyProtection="1">
      <alignment vertical="center" shrinkToFit="1"/>
      <protection hidden="1"/>
    </xf>
    <xf numFmtId="178" fontId="0" fillId="0" borderId="3" xfId="9" applyNumberFormat="1" applyFont="1" applyFill="1" applyBorder="1" applyAlignment="1" applyProtection="1">
      <alignment vertical="center" shrinkToFit="1"/>
      <protection hidden="1"/>
    </xf>
    <xf numFmtId="178" fontId="0" fillId="0" borderId="6" xfId="9" applyNumberFormat="1" applyFont="1" applyFill="1" applyBorder="1" applyAlignment="1" applyProtection="1">
      <alignment vertical="center" shrinkToFit="1"/>
      <protection hidden="1"/>
    </xf>
    <xf numFmtId="178" fontId="0" fillId="0" borderId="4" xfId="9" applyNumberFormat="1" applyFont="1" applyFill="1" applyBorder="1" applyAlignment="1" applyProtection="1">
      <alignment vertical="center" shrinkToFit="1"/>
      <protection hidden="1"/>
    </xf>
    <xf numFmtId="178" fontId="0" fillId="0" borderId="0" xfId="9" applyFont="1" applyFill="1" applyAlignment="1" applyProtection="1">
      <alignment vertical="center" shrinkToFit="1"/>
      <protection hidden="1"/>
    </xf>
    <xf numFmtId="0" fontId="5" fillId="0" borderId="0" xfId="0" applyNumberFormat="1" applyFont="1" applyFill="1" applyAlignment="1" applyProtection="1">
      <alignment horizontal="left" vertical="center" shrinkToFit="1"/>
      <protection hidden="1"/>
    </xf>
    <xf numFmtId="0" fontId="0" fillId="0" borderId="0" xfId="0" applyNumberFormat="1" applyFont="1" applyFill="1" applyAlignment="1" applyProtection="1">
      <alignment horizontal="left" vertical="center" shrinkToFit="1"/>
      <protection hidden="1"/>
    </xf>
    <xf numFmtId="0" fontId="5" fillId="0" borderId="0" xfId="0" applyFont="1" applyFill="1" applyAlignment="1" applyProtection="1">
      <alignment horizontal="left" vertical="center" shrinkToFit="1"/>
      <protection hidden="1"/>
    </xf>
    <xf numFmtId="0" fontId="0" fillId="0" borderId="0" xfId="0" applyFont="1" applyFill="1" applyAlignment="1" applyProtection="1">
      <alignment horizontal="left" vertical="center" shrinkToFit="1"/>
      <protection hidden="1"/>
    </xf>
    <xf numFmtId="0" fontId="10" fillId="4" borderId="3" xfId="0" applyFont="1" applyFill="1" applyBorder="1" applyAlignment="1" applyProtection="1">
      <alignment horizontal="left" vertical="center" shrinkToFit="1"/>
      <protection hidden="1"/>
    </xf>
    <xf numFmtId="179" fontId="9" fillId="4" borderId="11" xfId="0" applyNumberFormat="1" applyFont="1" applyFill="1" applyBorder="1" applyAlignment="1" applyProtection="1">
      <alignment horizontal="left" vertical="center" shrinkToFit="1"/>
      <protection locked="0" hidden="1"/>
    </xf>
    <xf numFmtId="183" fontId="0" fillId="5" borderId="3" xfId="0" applyNumberFormat="1" applyFont="1" applyFill="1" applyBorder="1" applyAlignment="1" applyProtection="1">
      <alignment horizontal="left" vertical="center" shrinkToFit="1"/>
      <protection hidden="1"/>
    </xf>
    <xf numFmtId="182" fontId="0" fillId="5" borderId="7" xfId="0" applyNumberFormat="1" applyFont="1" applyFill="1" applyBorder="1" applyAlignment="1" applyProtection="1">
      <alignment vertical="center" shrinkToFit="1"/>
      <protection hidden="1"/>
    </xf>
    <xf numFmtId="178" fontId="14" fillId="5" borderId="12" xfId="9" applyNumberFormat="1" applyFont="1" applyFill="1" applyBorder="1" applyAlignment="1" applyProtection="1">
      <alignment horizontal="left" vertical="center" shrinkToFit="1"/>
      <protection hidden="1"/>
    </xf>
    <xf numFmtId="0" fontId="8" fillId="5" borderId="7" xfId="0" applyNumberFormat="1" applyFont="1" applyFill="1" applyBorder="1" applyAlignment="1" applyProtection="1">
      <alignment vertical="center"/>
      <protection hidden="1"/>
    </xf>
    <xf numFmtId="183" fontId="0" fillId="0" borderId="3" xfId="0" applyNumberFormat="1" applyFont="1" applyFill="1" applyBorder="1" applyAlignment="1" applyProtection="1">
      <alignment horizontal="left" vertical="center" shrinkToFit="1"/>
      <protection hidden="1"/>
    </xf>
    <xf numFmtId="182" fontId="0" fillId="0" borderId="7" xfId="0" applyNumberFormat="1" applyFont="1" applyFill="1" applyBorder="1" applyAlignment="1" applyProtection="1">
      <alignment vertical="center" shrinkToFit="1"/>
      <protection hidden="1"/>
    </xf>
    <xf numFmtId="178" fontId="15" fillId="0" borderId="12" xfId="9" applyNumberFormat="1" applyFont="1" applyFill="1" applyBorder="1" applyAlignment="1" applyProtection="1">
      <alignment horizontal="left" vertical="center" shrinkToFit="1"/>
      <protection hidden="1"/>
    </xf>
    <xf numFmtId="0" fontId="8" fillId="0" borderId="7" xfId="0" applyNumberFormat="1" applyFont="1" applyFill="1" applyBorder="1" applyAlignment="1" applyProtection="1">
      <alignment vertical="center"/>
      <protection hidden="1"/>
    </xf>
    <xf numFmtId="178" fontId="15" fillId="5" borderId="12" xfId="9" applyNumberFormat="1" applyFont="1" applyFill="1" applyBorder="1" applyAlignment="1" applyProtection="1">
      <alignment horizontal="left" vertical="center" shrinkToFit="1"/>
      <protection hidden="1"/>
    </xf>
    <xf numFmtId="183" fontId="0" fillId="0" borderId="5" xfId="0" applyNumberFormat="1" applyFont="1" applyFill="1" applyBorder="1" applyAlignment="1" applyProtection="1">
      <alignment horizontal="left" vertical="center" shrinkToFit="1"/>
      <protection hidden="1"/>
    </xf>
    <xf numFmtId="178" fontId="15" fillId="0" borderId="11" xfId="9" applyNumberFormat="1" applyFont="1" applyFill="1" applyBorder="1" applyAlignment="1" applyProtection="1">
      <alignment horizontal="left" vertical="center" shrinkToFit="1"/>
      <protection hidden="1"/>
    </xf>
    <xf numFmtId="0" fontId="16" fillId="0" borderId="7" xfId="9" applyNumberFormat="1" applyFont="1" applyFill="1" applyBorder="1" applyAlignment="1" applyProtection="1">
      <alignment vertical="center"/>
      <protection hidden="1"/>
    </xf>
    <xf numFmtId="0" fontId="1" fillId="0" borderId="1" xfId="0" applyFont="1" applyFill="1" applyBorder="1" applyAlignment="1" applyProtection="1" quotePrefix="1">
      <alignment horizontal="left" vertical="center" shrinkToFit="1"/>
    </xf>
    <xf numFmtId="0" fontId="1" fillId="2" borderId="1" xfId="0" applyFont="1" applyFill="1" applyBorder="1" applyAlignment="1" applyProtection="1" quotePrefix="1">
      <alignment vertical="center" shrinkToFit="1"/>
      <protection locked="0"/>
    </xf>
    <xf numFmtId="0" fontId="1" fillId="0" borderId="0" xfId="0" applyFont="1" applyFill="1" applyBorder="1" applyAlignment="1" applyProtection="1" quotePrefix="1">
      <alignment vertical="center"/>
    </xf>
    <xf numFmtId="0" fontId="1" fillId="2" borderId="1" xfId="0" applyFont="1" applyFill="1" applyBorder="1" applyAlignment="1" applyProtection="1" quotePrefix="1">
      <alignment horizontal="left" vertical="center" shrinkToFit="1"/>
      <protection locked="0"/>
    </xf>
    <xf numFmtId="0" fontId="1" fillId="2" borderId="1" xfId="53" applyFont="1" applyFill="1" applyBorder="1" applyAlignment="1" applyProtection="1" quotePrefix="1">
      <alignment vertical="center" shrinkToFit="1"/>
      <protection locked="0"/>
    </xf>
    <xf numFmtId="0" fontId="1" fillId="0" borderId="0" xfId="53" applyFont="1" applyFill="1" applyBorder="1" applyAlignment="1" applyProtection="1" quotePrefix="1">
      <alignment vertical="center"/>
    </xf>
  </cellXfs>
  <cellStyles count="60">
    <cellStyle name="常规" xfId="0" builtinId="0"/>
    <cellStyle name="货币[0]" xfId="1" builtinId="7"/>
    <cellStyle name="红蓝千分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千位分隔 4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货币[0] 2" xfId="24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样式 1" xfId="53"/>
    <cellStyle name="百分比 3" xfId="54"/>
    <cellStyle name="常规 2" xfId="55"/>
    <cellStyle name="常规 3" xfId="56"/>
    <cellStyle name="货币 2" xfId="57"/>
    <cellStyle name="千位分隔 2" xfId="58"/>
    <cellStyle name="千位分隔 3" xfId="59"/>
  </cellStyles>
  <dxfs count="33">
    <dxf>
      <font>
        <name val="Arial"/>
        <scheme val="none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shrinkToFit="1"/>
      <border>
        <left style="hair">
          <color theme="1"/>
        </left>
        <right/>
        <top/>
        <bottom/>
      </border>
    </dxf>
    <dxf>
      <font>
        <name val="Arial"/>
        <scheme val="none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shrinkToFit="1"/>
      <border>
        <left/>
        <right style="hair">
          <color theme="1"/>
        </right>
        <top/>
        <bottom/>
      </border>
      <protection hidden="1"/>
    </dxf>
    <dxf>
      <font>
        <name val="Arial"/>
        <scheme val="none"/>
        <b val="0"/>
        <i val="0"/>
        <strike val="0"/>
        <u val="none"/>
        <sz val="10"/>
        <color theme="0" tint="-0.499984740745262"/>
      </font>
      <numFmt numFmtId="178" formatCode="_(* #,##0.00_);_(* \(#,##0.00\);_(* &quot;-&quot;??_);_(@_)"/>
      <fill>
        <patternFill patternType="none"/>
      </fill>
      <alignment vertical="center" shrinkToFit="1"/>
      <border>
        <left style="hair">
          <color theme="1"/>
        </left>
        <right style="hair">
          <color theme="1"/>
        </right>
        <top style="thin">
          <color theme="4" tint="0.399975585192419"/>
        </top>
        <bottom/>
      </border>
      <protection hidden="1"/>
    </dxf>
    <dxf>
      <font>
        <name val="Arial"/>
        <scheme val="none"/>
        <b val="0"/>
        <i val="0"/>
        <strike val="0"/>
        <u val="none"/>
        <sz val="10"/>
        <color theme="0" tint="-0.499984740745262"/>
      </font>
      <numFmt numFmtId="178" formatCode="_(* #,##0.00_);_(* \(#,##0.00\);_(* &quot;-&quot;??_);_(@_)"/>
      <fill>
        <patternFill patternType="none"/>
      </fill>
      <alignment vertical="center" shrinkToFit="1"/>
      <border>
        <left style="hair">
          <color theme="1"/>
        </left>
        <right/>
        <top/>
        <bottom/>
      </border>
      <protection hidden="1"/>
    </dxf>
    <dxf>
      <font>
        <name val="Arial"/>
        <scheme val="none"/>
        <b val="0"/>
        <i val="0"/>
        <strike val="0"/>
        <u val="none"/>
        <sz val="10"/>
        <color theme="1" tint="0.349986266670736"/>
      </font>
      <numFmt numFmtId="186" formatCode="0.00%_ ;\-0.00%_ ;_ * &quot;-&quot;_ "/>
      <fill>
        <patternFill patternType="none"/>
      </fill>
      <alignment vertical="center" shrinkToFit="1"/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numFmt numFmtId="178" formatCode="_(* #,##0.00_);_(* \(#,##0.00\);_(* &quot;-&quot;??_);_(@_)"/>
      <fill>
        <patternFill patternType="solid">
          <bgColor rgb="FFFFFFCC"/>
        </patternFill>
      </fill>
      <alignment vertical="center" shrinkToFit="1"/>
      <border>
        <left style="double">
          <color theme="0" tint="-0.349986266670736"/>
        </left>
        <right/>
        <top/>
        <bottom/>
      </border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numFmt numFmtId="181" formatCode="[Red]#,##0.00_ ;[Blue]\-#,##0.00_ ;_ * &quot;-&quot;_ ;_ @_ "/>
      <fill>
        <patternFill patternType="solid">
          <bgColor rgb="FFFFFFCC"/>
        </patternFill>
      </fill>
      <alignment vertical="center" shrinkToFit="1"/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numFmt numFmtId="186" formatCode="0.00%_ ;\-0.00%_ ;_ * &quot;-&quot;_ "/>
      <fill>
        <patternFill patternType="solid">
          <bgColor rgb="FFFFFFCC"/>
        </patternFill>
      </fill>
      <alignment vertical="center" shrinkToFit="1"/>
      <border>
        <left/>
        <right style="double">
          <color theme="0" tint="-0.349986266670736"/>
        </right>
        <top/>
        <bottom/>
      </border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numFmt numFmtId="178" formatCode="_(* #,##0.00_);_(* \(#,##0.00\);_(* &quot;-&quot;??_);_(@_)"/>
      <fill>
        <patternFill patternType="none"/>
      </fill>
      <alignment vertical="center" shrinkToFit="1"/>
      <border>
        <left style="double">
          <color theme="0" tint="-0.349986266670736"/>
        </left>
        <right/>
        <top/>
        <bottom/>
      </border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numFmt numFmtId="178" formatCode="_(* #,##0.00_);_(* \(#,##0.00\);_(* &quot;-&quot;??_);_(@_)"/>
      <fill>
        <patternFill patternType="none"/>
      </fill>
      <alignment vertical="center" shrinkToFit="1"/>
      <border>
        <left/>
        <right style="hair">
          <color theme="1"/>
        </right>
        <top/>
        <bottom/>
      </border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numFmt numFmtId="178" formatCode="_(* #,##0.00_);_(* \(#,##0.00\);_(* &quot;-&quot;??_);_(@_)"/>
      <fill>
        <patternFill patternType="none"/>
      </fill>
      <alignment vertical="center" shrinkToFit="1"/>
      <border>
        <left/>
        <right style="hair">
          <color theme="1"/>
        </right>
        <top/>
        <bottom/>
      </border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fill>
        <patternFill patternType="none"/>
      </fill>
      <alignment vertical="center" shrinkToFit="1"/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fill>
        <patternFill patternType="none"/>
      </fill>
      <alignment vertical="center" shrinkToFit="1"/>
      <border>
        <left style="hair">
          <color theme="1"/>
        </left>
        <right/>
        <top/>
        <bottom/>
      </border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numFmt numFmtId="184" formatCode="_ * #,##0_ ;_ * \-#,##0_ ;_ * &quot;-&quot;??_ ;_ @_ "/>
      <fill>
        <patternFill patternType="none"/>
      </fill>
      <alignment vertical="center" shrinkToFit="1"/>
      <border>
        <left/>
        <right style="hair">
          <color theme="1"/>
        </right>
        <top/>
        <bottom/>
      </border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numFmt numFmtId="178" formatCode="_(* #,##0.00_);_(* \(#,##0.00\);_(* &quot;-&quot;??_);_(@_)"/>
      <fill>
        <patternFill patternType="none"/>
      </fill>
      <alignment vertical="center" shrinkToFit="1"/>
      <border>
        <left style="hair">
          <color theme="1"/>
        </left>
        <right/>
        <top/>
        <bottom/>
      </border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numFmt numFmtId="184" formatCode="_ * #,##0_ ;_ * \-#,##0_ ;_ * &quot;-&quot;??_ ;_ @_ "/>
      <fill>
        <patternFill patternType="none"/>
      </fill>
      <alignment vertical="center" shrinkToFit="1"/>
      <border>
        <left/>
        <right style="hair">
          <color theme="1"/>
        </right>
        <top/>
        <bottom/>
      </border>
      <protection hidden="1"/>
    </dxf>
    <dxf>
      <font>
        <name val="Arial"/>
        <scheme val="none"/>
        <strike val="0"/>
        <sz val="10"/>
      </font>
      <numFmt numFmtId="183" formatCode="yy/m/d\ h:mm:ss"/>
      <fill>
        <patternFill patternType="none"/>
      </fill>
      <alignment horizontal="left" vertical="center" shrinkToFit="1"/>
      <border>
        <left style="hair">
          <color theme="1"/>
        </left>
        <right style="hair">
          <color theme="1"/>
        </right>
      </border>
      <protection hidden="1"/>
    </dxf>
    <dxf>
      <font>
        <name val="Arial"/>
        <scheme val="none"/>
        <b val="0"/>
        <i val="0"/>
        <strike val="0"/>
        <u val="none"/>
        <sz val="10"/>
        <color theme="1"/>
      </font>
      <numFmt numFmtId="182" formatCode="[$-F400]h:mm:ss\ AM/PM"/>
      <fill>
        <patternFill patternType="none"/>
      </fill>
      <alignment vertical="center" shrinkToFit="1"/>
      <border>
        <left style="hair">
          <color theme="1"/>
        </left>
        <right style="hair">
          <color theme="1"/>
        </right>
        <top style="thin">
          <color theme="4" tint="0.399975585192419"/>
        </top>
        <bottom/>
      </border>
      <protection hidden="1"/>
    </dxf>
    <dxf>
      <font>
        <name val="Arial"/>
        <scheme val="none"/>
        <b val="0"/>
        <i val="0"/>
        <strike val="0"/>
        <u val="single"/>
        <sz val="10"/>
        <color rgb="FF0000FF"/>
      </font>
      <numFmt numFmtId="178" formatCode="_(* #,##0.00_);_(* \(#,##0.00\);_(* &quot;-&quot;??_);_(@_)"/>
      <fill>
        <patternFill patternType="none"/>
      </fill>
      <alignment horizontal="left" vertical="center" shrinkToFit="1"/>
      <border>
        <left style="double">
          <color theme="1"/>
        </left>
        <right style="hair">
          <color theme="1"/>
        </right>
        <top/>
        <bottom/>
      </border>
      <protection hidden="1"/>
    </dxf>
    <dxf>
      <font>
        <name val="Arial"/>
        <scheme val="none"/>
        <b val="0"/>
        <i val="0"/>
        <strike val="0"/>
        <u val="single"/>
        <sz val="10"/>
        <color theme="0" tint="-0.349986266670736"/>
      </font>
      <fill>
        <patternFill patternType="none"/>
      </fill>
      <alignment vertical="center"/>
      <border>
        <left style="hair">
          <color theme="1"/>
        </left>
        <right style="hair">
          <color theme="1"/>
        </right>
        <top style="thin">
          <color theme="4" tint="0.399975585192419"/>
        </top>
        <bottom/>
      </border>
      <protection hidden="1"/>
    </dxf>
    <dxf>
      <fill>
        <patternFill patternType="solid">
          <fgColor theme="5" tint="0.599963377788629"/>
          <bgColor rgb="FFFFC7CE"/>
        </patternFill>
      </fill>
    </dxf>
    <dxf>
      <font>
        <color theme="5" tint="-0.249946592608417"/>
      </font>
    </dxf>
    <dxf>
      <font>
        <color rgb="FF0066FF"/>
      </font>
    </dxf>
    <dxf>
      <font>
        <color rgb="FFFF0000"/>
      </font>
    </dxf>
    <dxf>
      <font>
        <color rgb="FF0000FF"/>
      </font>
    </dxf>
    <dxf>
      <font>
        <color rgb="FF0066FF"/>
      </font>
    </dxf>
    <dxf>
      <font>
        <color rgb="FFFF6600"/>
      </font>
    </dxf>
    <dxf>
      <font>
        <color theme="1"/>
      </font>
      <fill>
        <patternFill patternType="solid">
          <bgColor rgb="FFFF99FF"/>
        </patternFill>
      </fill>
    </dxf>
    <dxf>
      <font>
        <color theme="5"/>
      </font>
    </dxf>
    <dxf>
      <font>
        <color rgb="FF0070C0"/>
      </font>
    </dxf>
    <dxf>
      <font>
        <color theme="1"/>
      </font>
      <fill>
        <patternFill patternType="solid">
          <bgColor theme="9" tint="0.399945066682943"/>
        </patternFill>
      </fill>
    </dxf>
    <dxf>
      <fill>
        <gradientFill>
          <stop position="0">
            <color theme="0"/>
          </stop>
          <stop position="1">
            <color rgb="FF00FF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</dxfs>
  <tableStyles count="1" defaultTableStyle="TableStyleMedium2" defaultPivotStyle="PivotStyleLight16">
    <tableStyle name="表样式 1" pivot="0" count="0"/>
  </tableStyles>
  <colors>
    <mruColors>
      <color rgb="0000FF00"/>
      <color rgb="000099FF"/>
      <color rgb="000000FF"/>
      <color rgb="00FF00FF"/>
      <color rgb="00FF99FF"/>
      <color rgb="00FF3300"/>
      <color rgb="00FF3399"/>
      <color rgb="00FF6600"/>
      <color rgb="000066FF"/>
      <color rgb="00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r:id="rId1" ax:persistence="persistStreamInit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3</xdr:col>
          <xdr:colOff>0</xdr:colOff>
          <xdr:row>1</xdr:row>
          <xdr:rowOff>152400</xdr:rowOff>
        </xdr:to>
        <xdr:sp>
          <xdr:nvSpPr>
            <xdr:cNvPr id="1100" name="CommandButton1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47625" y="47625"/>
              <a:ext cx="1571625" cy="2857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表1" displayName="表1" ref="B4:U14" totalsRowShown="0">
  <tableColumns count="20">
    <tableColumn id="1" name="代码" dataDxfId="0"/>
    <tableColumn id="2" name="名称" dataDxfId="1"/>
    <tableColumn id="3" name="昨收" dataDxfId="2"/>
    <tableColumn id="4" name="今开" dataDxfId="3"/>
    <tableColumn id="5" name="幅度" dataDxfId="4"/>
    <tableColumn id="6" name="当前" dataDxfId="5"/>
    <tableColumn id="7" name="升跌" dataDxfId="6"/>
    <tableColumn id="8" name="升跌%" dataDxfId="7"/>
    <tableColumn id="9" name="最高" dataDxfId="8"/>
    <tableColumn id="10" name="最低" dataDxfId="9"/>
    <tableColumn id="11" name="成交亿元" dataDxfId="10"/>
    <tableColumn id="12" name="成交万手" dataDxfId="11"/>
    <tableColumn id="13" name="卖1价" dataDxfId="12"/>
    <tableColumn id="14" name="卖1手" dataDxfId="13"/>
    <tableColumn id="15" name="买1价" dataDxfId="14"/>
    <tableColumn id="16" name="买1手" dataDxfId="15"/>
    <tableColumn id="17" name="获取时间" dataDxfId="16"/>
    <tableColumn id="18" name="时间" dataDxfId="17"/>
    <tableColumn id="19" name="新浪财经" dataDxfId="18"/>
    <tableColumn id="20" name="RTD获取实时数据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.xml"/><Relationship Id="rId5" Type="http://schemas.openxmlformats.org/officeDocument/2006/relationships/image" Target="../media/image1.wmf"/><Relationship Id="rId4" Type="http://schemas.openxmlformats.org/officeDocument/2006/relationships/control" Target="../activeX/activeX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quote.tool.hexun.com/hqzx/quote.aspx?type=2&amp;market=0&amp;sorttype=3&amp;updown=up&amp;page=1&amp;count=5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_Main">
    <outlinePr summaryBelow="0" summaryRight="0"/>
  </sheetPr>
  <dimension ref="A1:AN27"/>
  <sheetViews>
    <sheetView showGridLines="0" showZeros="0" tabSelected="1" zoomScale="80" zoomScaleNormal="80" workbookViewId="0">
      <selection activeCell="K28" sqref="K28"/>
    </sheetView>
  </sheetViews>
  <sheetFormatPr defaultColWidth="9" defaultRowHeight="12.75"/>
  <cols>
    <col min="1" max="1" width="3.14285714285714" style="26" customWidth="1"/>
    <col min="2" max="2" width="11.1428571428571" style="27" customWidth="1"/>
    <col min="3" max="3" width="10" style="27" customWidth="1"/>
    <col min="4" max="4" width="7.57142857142857" style="28" customWidth="1"/>
    <col min="5" max="5" width="7.42857142857143" style="27" customWidth="1"/>
    <col min="6" max="7" width="7.85714285714286" style="27" customWidth="1"/>
    <col min="8" max="8" width="6.71428571428571" style="27" customWidth="1"/>
    <col min="9" max="9" width="8.42857142857143" style="27" customWidth="1"/>
    <col min="10" max="11" width="7.85714285714286" style="28" customWidth="1"/>
    <col min="12" max="12" width="9.85714285714286" style="29" customWidth="1"/>
    <col min="13" max="13" width="7.14285714285714" style="27" customWidth="1"/>
    <col min="14" max="15" width="7.14285714285714" style="28" customWidth="1"/>
    <col min="16" max="16" width="7.14285714285714" style="29" customWidth="1"/>
    <col min="17" max="17" width="7.14285714285714" style="27" customWidth="1"/>
    <col min="18" max="18" width="15.1428571428571" style="28" customWidth="1"/>
    <col min="19" max="19" width="7.85714285714286" style="30" customWidth="1"/>
    <col min="20" max="20" width="17" style="28" customWidth="1"/>
    <col min="21" max="21" width="27.1333333333333" style="27" customWidth="1" outlineLevel="1"/>
    <col min="22" max="22" width="9.14285714285714" style="28"/>
    <col min="23" max="23" width="6.85714285714286" style="28" customWidth="1"/>
    <col min="24" max="24" width="5.71428571428571" style="28" customWidth="1"/>
    <col min="25" max="25" width="5" style="27" customWidth="1"/>
    <col min="26" max="26" width="16.4285714285714" style="28" customWidth="1"/>
    <col min="27" max="27" width="10.1428571428571" style="27" customWidth="1"/>
    <col min="28" max="28" width="7.14285714285714" style="27" customWidth="1"/>
    <col min="29" max="29" width="8.85714285714286" style="27" customWidth="1"/>
    <col min="30" max="30" width="12.4285714285714" style="27" customWidth="1"/>
    <col min="31" max="31" width="8" style="27" customWidth="1"/>
    <col min="32" max="32" width="19" style="28" customWidth="1"/>
    <col min="33" max="33" width="7" style="27" customWidth="1"/>
    <col min="34" max="34" width="17.7142857142857" style="27" customWidth="1"/>
    <col min="35" max="35" width="7.14285714285714" style="27" customWidth="1"/>
    <col min="36" max="36" width="6.71428571428571" style="27" customWidth="1"/>
    <col min="37" max="37" width="17.7142857142857" style="28" customWidth="1"/>
    <col min="38" max="38" width="13.8571428571429" style="27" customWidth="1"/>
    <col min="39" max="39" width="17.7142857142857" style="27" customWidth="1"/>
    <col min="40" max="40" width="16.4285714285714" style="30" customWidth="1"/>
    <col min="41" max="41" width="14.8571428571429" style="27" customWidth="1"/>
    <col min="42" max="16384" width="9.14285714285714" style="27"/>
  </cols>
  <sheetData>
    <row r="1" s="24" customFormat="1" ht="14.25" customHeight="1" spans="1:21">
      <c r="A1" s="31"/>
      <c r="B1" s="32">
        <v>0</v>
      </c>
      <c r="C1" s="32">
        <v>0</v>
      </c>
      <c r="D1" s="32">
        <v>2</v>
      </c>
      <c r="E1" s="32">
        <v>1</v>
      </c>
      <c r="F1" s="32"/>
      <c r="G1" s="32">
        <v>3</v>
      </c>
      <c r="H1" s="32"/>
      <c r="I1" s="32"/>
      <c r="J1" s="32">
        <v>4</v>
      </c>
      <c r="K1" s="32">
        <v>5</v>
      </c>
      <c r="L1" s="62">
        <v>9</v>
      </c>
      <c r="M1" s="62">
        <v>8</v>
      </c>
      <c r="N1" s="32">
        <v>21</v>
      </c>
      <c r="O1" s="32">
        <v>20</v>
      </c>
      <c r="P1" s="32">
        <v>11</v>
      </c>
      <c r="Q1" s="32">
        <v>10</v>
      </c>
      <c r="R1" s="82">
        <v>33</v>
      </c>
      <c r="S1" s="32">
        <v>31</v>
      </c>
      <c r="T1" s="83"/>
      <c r="U1" s="32"/>
    </row>
    <row r="2" s="24" customFormat="1" ht="14.25" customHeight="1" spans="1:21">
      <c r="A2" s="31"/>
      <c r="B2" s="32"/>
      <c r="C2" s="32"/>
      <c r="D2" s="32"/>
      <c r="E2" s="32"/>
      <c r="F2" s="32"/>
      <c r="G2" s="33"/>
      <c r="H2" s="32"/>
      <c r="I2" s="32"/>
      <c r="J2" s="32"/>
      <c r="K2" s="32"/>
      <c r="L2" s="62"/>
      <c r="M2" s="62"/>
      <c r="N2" s="32"/>
      <c r="O2" s="32"/>
      <c r="P2" s="32"/>
      <c r="Q2" s="32"/>
      <c r="R2" s="82"/>
      <c r="S2" s="32"/>
      <c r="T2" s="83"/>
      <c r="U2" s="32"/>
    </row>
    <row r="3" s="25" customFormat="1" spans="1:21">
      <c r="A3" s="34"/>
      <c r="B3" s="35" t="s">
        <v>0</v>
      </c>
      <c r="C3" s="36">
        <f>MAX(表1[获取时间])</f>
        <v>43627.6498842593</v>
      </c>
      <c r="D3" s="37"/>
      <c r="E3" s="38"/>
      <c r="F3" s="38"/>
      <c r="G3" s="38"/>
      <c r="H3" s="38"/>
      <c r="I3" s="38"/>
      <c r="J3" s="38"/>
      <c r="K3" s="38"/>
      <c r="L3" s="63"/>
      <c r="M3" s="63"/>
      <c r="N3" s="38"/>
      <c r="O3" s="38"/>
      <c r="P3" s="38"/>
      <c r="Q3" s="38"/>
      <c r="R3" s="84"/>
      <c r="S3" s="38"/>
      <c r="T3" s="85"/>
      <c r="U3" s="38"/>
    </row>
    <row r="4" s="25" customFormat="1" ht="21" customHeight="1" spans="1:21">
      <c r="A4" s="39"/>
      <c r="B4" s="40" t="s">
        <v>1</v>
      </c>
      <c r="C4" s="41" t="s">
        <v>2</v>
      </c>
      <c r="D4" s="42" t="s">
        <v>3</v>
      </c>
      <c r="E4" s="43" t="s">
        <v>4</v>
      </c>
      <c r="F4" s="44" t="s">
        <v>5</v>
      </c>
      <c r="G4" s="45" t="s">
        <v>6</v>
      </c>
      <c r="H4" s="44" t="s">
        <v>7</v>
      </c>
      <c r="I4" s="64" t="s">
        <v>8</v>
      </c>
      <c r="J4" s="45" t="s">
        <v>9</v>
      </c>
      <c r="K4" s="41" t="s">
        <v>10</v>
      </c>
      <c r="L4" s="41" t="s">
        <v>11</v>
      </c>
      <c r="M4" s="42" t="s">
        <v>12</v>
      </c>
      <c r="N4" s="43" t="s">
        <v>13</v>
      </c>
      <c r="O4" s="41" t="s">
        <v>14</v>
      </c>
      <c r="P4" s="43" t="s">
        <v>15</v>
      </c>
      <c r="Q4" s="41" t="s">
        <v>16</v>
      </c>
      <c r="R4" s="86" t="s">
        <v>17</v>
      </c>
      <c r="S4" s="42" t="s">
        <v>18</v>
      </c>
      <c r="T4" s="87" t="s">
        <v>19</v>
      </c>
      <c r="U4" s="43" t="s">
        <v>20</v>
      </c>
    </row>
    <row r="5" spans="1:40">
      <c r="A5" s="46"/>
      <c r="B5" s="47" t="s">
        <v>21</v>
      </c>
      <c r="C5" s="48" t="str">
        <f>getStockTopic($U5,C$1)</f>
        <v>永鼎股份</v>
      </c>
      <c r="D5" s="49">
        <f>--getStockTopic($U5,D$1,",")</f>
        <v>11.59</v>
      </c>
      <c r="E5" s="50">
        <f>--getStockTopic($U5,E$1,",")</f>
        <v>11.67</v>
      </c>
      <c r="F5" s="51">
        <f>IFERROR((表1[[#This Row],[今开]]-表1[[#This Row],[昨收]])/表1[[#This Row],[昨收]]*(表1[[#This Row],[今开]]&lt;&gt;0),0)</f>
        <v>0.00690250215703193</v>
      </c>
      <c r="G5" s="52">
        <f>IF(表1[[#This Row],[成交万手]]=0,表1[[#This Row],[昨收]],--getStockTopic($U5,G$1,","))</f>
        <v>11.86</v>
      </c>
      <c r="H5" s="53">
        <f>(表1[[#This Row],[当前]]-表1[[#This Row],[昨收]])*(表1[[#This Row],[成交万手]]&lt;&gt;0)*(表1[[#This Row],[当前]]&lt;&gt;0)</f>
        <v>0.27</v>
      </c>
      <c r="I5" s="65">
        <f>IF(表1[[#This Row],[昨收]]*表1[[#This Row],[当前]]=0,0,表1[[#This Row],[升跌]]/表1[[#This Row],[昨收]])</f>
        <v>0.0232959447799827</v>
      </c>
      <c r="J5" s="66">
        <f>--getStockTopic($U5,J$1,",")</f>
        <v>11.9</v>
      </c>
      <c r="K5" s="67">
        <f>--getStockTopic($U5,K$1,",")</f>
        <v>11.66</v>
      </c>
      <c r="L5" s="68">
        <f>--getStockTopic($U5,L$1,",")/100000000</f>
        <v>1.37829653</v>
      </c>
      <c r="M5" s="69">
        <f>--getStockTopic($U5,M$1,",")/100/10000</f>
        <v>11.653432</v>
      </c>
      <c r="N5" s="69">
        <f>--getStockTopic($U5,N$1,",")</f>
        <v>11.87</v>
      </c>
      <c r="O5" s="70">
        <f>--getStockTopic($U5,O$1,",")/100</f>
        <v>25</v>
      </c>
      <c r="P5" s="71">
        <f>--getStockTopic($U5,P$1,",")</f>
        <v>11.86</v>
      </c>
      <c r="Q5" s="70">
        <f>--getStockTopic($U5,Q$1,",")/100</f>
        <v>380</v>
      </c>
      <c r="R5" s="88">
        <f>--getStockTopic($U5,R$1,",")</f>
        <v>42682.5880092593</v>
      </c>
      <c r="S5" s="89">
        <f>--getStockTopic($U5,S$1,",")</f>
        <v>0.588344907407407</v>
      </c>
      <c r="T5" s="90" t="str">
        <f ca="1">HYPERLINK(LOWER(HQZX1&amp;IF(HQZX2="",RIGHT(表1[[#This Row],[代码]],6),表1[[#This Row],[代码]])&amp;HQZX3),IF(表1[[#This Row],[代码]]="","",RIGHT(表1[[#This Row],[代码]],6)&amp;" "&amp;表1[[#This Row],[名称]]))</f>
        <v>600105 永鼎股份</v>
      </c>
      <c r="U5" s="91" t="str">
        <f>IF(B5="","",RTD("rtdvb6.stock",,表1[[#This Row],[代码]]))</f>
        <v>永鼎股份,11.670,11.590,11.860,11.900,11.660,11.860,11.870,11653432,137829653.000,38000,11.860,13400,11.850,9908,11.840,21700,11.830,37300,11.820,2500,11.870,170486,11.880,115316,11.890,377700,11.900,22500,11.910,2016-11-08,14:07:13,00,2016/11/8 14:06:44</v>
      </c>
      <c r="V5" s="27"/>
      <c r="W5" s="27"/>
      <c r="X5" s="27"/>
      <c r="Z5" s="27"/>
      <c r="AF5" s="27"/>
      <c r="AK5" s="27"/>
      <c r="AN5" s="27"/>
    </row>
    <row r="6" spans="1:40">
      <c r="A6" s="46"/>
      <c r="B6" s="54" t="s">
        <v>22</v>
      </c>
      <c r="C6" s="55" t="str">
        <f>getStockTopic($U6,C$1)</f>
        <v>扬农化工</v>
      </c>
      <c r="D6" s="56">
        <f>--getStockTopic($U6,D$1,",")</f>
        <v>31.55</v>
      </c>
      <c r="E6" s="57">
        <f>--getStockTopic($U6,E$1,",")</f>
        <v>31.7</v>
      </c>
      <c r="F6" s="58">
        <f>IFERROR((表1[[#This Row],[今开]]-表1[[#This Row],[昨收]])/表1[[#This Row],[昨收]]*(表1[[#This Row],[今开]]&lt;&gt;0),0)</f>
        <v>0.00475435816164813</v>
      </c>
      <c r="G6" s="59">
        <f>IF(表1[[#This Row],[成交万手]]=0,表1[[#This Row],[昨收]],--getStockTopic($U6,G$1,","))</f>
        <v>31.78</v>
      </c>
      <c r="H6" s="60">
        <f>(表1[[#This Row],[当前]]-表1[[#This Row],[昨收]])*(表1[[#This Row],[成交万手]]&lt;&gt;0)*(表1[[#This Row],[当前]]&lt;&gt;0)</f>
        <v>0.23</v>
      </c>
      <c r="I6" s="72">
        <f>IF(表1[[#This Row],[昨收]]*表1[[#This Row],[当前]]=0,0,表1[[#This Row],[升跌]]/表1[[#This Row],[昨收]])</f>
        <v>0.00729001584786055</v>
      </c>
      <c r="J6" s="73">
        <f>--getStockTopic($U6,J$1,",")</f>
        <v>31.81</v>
      </c>
      <c r="K6" s="74">
        <f>--getStockTopic($U6,K$1,",")</f>
        <v>31.5</v>
      </c>
      <c r="L6" s="75">
        <f>--getStockTopic($U6,L$1,",")/100000000</f>
        <v>0.1999564</v>
      </c>
      <c r="M6" s="76">
        <f>--getStockTopic($U6,M$1,",")/100/10000</f>
        <v>0.630525</v>
      </c>
      <c r="N6" s="76">
        <f>--getStockTopic($U6,N$1,",")</f>
        <v>31.78</v>
      </c>
      <c r="O6" s="77">
        <f>--getStockTopic($U6,O$1,",")/100</f>
        <v>108</v>
      </c>
      <c r="P6" s="78">
        <f>--getStockTopic($U6,P$1,",")</f>
        <v>31.77</v>
      </c>
      <c r="Q6" s="77">
        <f>--getStockTopic($U6,Q$1,",")/100</f>
        <v>14</v>
      </c>
      <c r="R6" s="92">
        <f>--getStockTopic($U6,R$1,",")</f>
        <v>42682.5880092593</v>
      </c>
      <c r="S6" s="93">
        <f>--getStockTopic($U6,S$1,",")</f>
        <v>0.588344907407407</v>
      </c>
      <c r="T6" s="94" t="str">
        <f ca="1">HYPERLINK(LOWER(HQZX1&amp;IF(HQZX2="",RIGHT(表1[[#This Row],[代码]],6),表1[[#This Row],[代码]])&amp;HQZX3),IF(表1[[#This Row],[代码]]="","",RIGHT(表1[[#This Row],[代码]],6)&amp;" "&amp;表1[[#This Row],[名称]]))</f>
        <v>600486 扬农化工</v>
      </c>
      <c r="U6" s="95" t="str">
        <f>IF(B6="","",RTD("rtdvb6.stock",,表1[[#This Row],[代码]]))</f>
        <v>扬农化工,31.700,31.550,31.780,31.810,31.500,31.770,31.780,630525,19995640.000,1400,31.770,1400,31.740,100,31.720,2337,31.710,300,31.700,10800,31.780,2000,31.790,12600,31.800,8500,31.810,2700,31.820,2016-11-08,14:07:13,00,2016/11/8 14:06:44</v>
      </c>
      <c r="V6" s="27"/>
      <c r="W6" s="27"/>
      <c r="X6" s="27"/>
      <c r="Z6" s="27"/>
      <c r="AF6" s="27"/>
      <c r="AK6" s="27"/>
      <c r="AN6" s="27"/>
    </row>
    <row r="7" spans="1:40">
      <c r="A7" s="46"/>
      <c r="B7" s="47" t="s">
        <v>23</v>
      </c>
      <c r="C7" s="48" t="str">
        <f>getStockTopic($U7,C$1)</f>
        <v>世荣兆业</v>
      </c>
      <c r="D7" s="49">
        <f>--getStockTopic($U7,D$1,",")</f>
        <v>8.36</v>
      </c>
      <c r="E7" s="50">
        <f>--getStockTopic($U7,E$1,",")</f>
        <v>8.36</v>
      </c>
      <c r="F7" s="51">
        <f>IFERROR((表1[[#This Row],[今开]]-表1[[#This Row],[昨收]])/表1[[#This Row],[昨收]]*(表1[[#This Row],[今开]]&lt;&gt;0),0)</f>
        <v>0</v>
      </c>
      <c r="G7" s="52">
        <f>IF(表1[[#This Row],[成交万手]]=0,表1[[#This Row],[昨收]],--getStockTopic($U7,G$1,","))</f>
        <v>8.62</v>
      </c>
      <c r="H7" s="53">
        <f>(表1[[#This Row],[当前]]-表1[[#This Row],[昨收]])*(表1[[#This Row],[成交万手]]&lt;&gt;0)*(表1[[#This Row],[当前]]&lt;&gt;0)</f>
        <v>0.26</v>
      </c>
      <c r="I7" s="65">
        <f>IF(表1[[#This Row],[昨收]]*表1[[#This Row],[当前]]=0,0,表1[[#This Row],[升跌]]/表1[[#This Row],[昨收]])</f>
        <v>0.0311004784688995</v>
      </c>
      <c r="J7" s="66">
        <f>--getStockTopic($U7,J$1,",")</f>
        <v>8.66</v>
      </c>
      <c r="K7" s="67">
        <f>--getStockTopic($U7,K$1,",")</f>
        <v>8.36</v>
      </c>
      <c r="L7" s="68">
        <f>--getStockTopic($U7,L$1,",")/100000000</f>
        <v>0.5002319318</v>
      </c>
      <c r="M7" s="69">
        <f>--getStockTopic($U7,M$1,",")/100/10000</f>
        <v>5.842541</v>
      </c>
      <c r="N7" s="69">
        <f>--getStockTopic($U7,N$1,",")</f>
        <v>8.62</v>
      </c>
      <c r="O7" s="70">
        <f>--getStockTopic($U7,O$1,",")/100</f>
        <v>649.22</v>
      </c>
      <c r="P7" s="71">
        <f>--getStockTopic($U7,P$1,",")</f>
        <v>8.61</v>
      </c>
      <c r="Q7" s="70">
        <f>--getStockTopic($U7,Q$1,",")/100</f>
        <v>863</v>
      </c>
      <c r="R7" s="88">
        <f>--getStockTopic($U7,R$1,",")</f>
        <v>43627.6498842593</v>
      </c>
      <c r="S7" s="89">
        <f>--getStockTopic($U7,S$1,",")</f>
        <v>0.625034722222222</v>
      </c>
      <c r="T7" s="96" t="str">
        <f ca="1">HYPERLINK(LOWER(HQZX1&amp;IF(HQZX2="",RIGHT(表1[[#This Row],[代码]],6),表1[[#This Row],[代码]])&amp;HQZX3),IF(表1[[#This Row],[代码]]="","",RIGHT(表1[[#This Row],[代码]],6)&amp;" "&amp;表1[[#This Row],[名称]]))</f>
        <v>002016 世荣兆业</v>
      </c>
      <c r="U7" s="91" t="str">
        <f>IF(B7="","",RTD("rtdvb6.stock",,表1[[#This Row],[代码]]))</f>
        <v>世荣兆业,8.360,8.360,8.620,8.660,8.360,8.610,8.620,5842541,50023193.180,86300,8.610,66200,8.600,38400,8.590,128800,8.580,16000,8.570,64922,8.620,77800,8.630,47900,8.640,120500,8.650,46600,8.660,2019-06-11,15:00:03,00,2019/6/11 15:35:50</v>
      </c>
      <c r="V7" s="27"/>
      <c r="W7" s="27"/>
      <c r="X7" s="27"/>
      <c r="Z7" s="27"/>
      <c r="AF7" s="27"/>
      <c r="AK7" s="27"/>
      <c r="AN7" s="27"/>
    </row>
    <row r="8" spans="1:40">
      <c r="A8" s="46"/>
      <c r="B8" s="54" t="s">
        <v>24</v>
      </c>
      <c r="C8" s="55" t="str">
        <f>getStockTopic($U8,C$1)</f>
        <v>科泰电源</v>
      </c>
      <c r="D8" s="56">
        <f>--getStockTopic($U8,D$1,",")</f>
        <v>7.17</v>
      </c>
      <c r="E8" s="57">
        <f>--getStockTopic($U8,E$1,",")</f>
        <v>7.17</v>
      </c>
      <c r="F8" s="58">
        <f>IFERROR((表1[[#This Row],[今开]]-表1[[#This Row],[昨收]])/表1[[#This Row],[昨收]]*(表1[[#This Row],[今开]]&lt;&gt;0),0)</f>
        <v>0</v>
      </c>
      <c r="G8" s="59">
        <f>IF(表1[[#This Row],[成交万手]]=0,表1[[#This Row],[昨收]],--getStockTopic($U8,G$1,","))</f>
        <v>7.38</v>
      </c>
      <c r="H8" s="60">
        <f>(表1[[#This Row],[当前]]-表1[[#This Row],[昨收]])*(表1[[#This Row],[成交万手]]&lt;&gt;0)*(表1[[#This Row],[当前]]&lt;&gt;0)</f>
        <v>0.21</v>
      </c>
      <c r="I8" s="72">
        <f>IF(表1[[#This Row],[昨收]]*表1[[#This Row],[当前]]=0,0,表1[[#This Row],[升跌]]/表1[[#This Row],[昨收]])</f>
        <v>0.0292887029288703</v>
      </c>
      <c r="J8" s="73">
        <f>--getStockTopic($U8,J$1,",")</f>
        <v>7.41</v>
      </c>
      <c r="K8" s="74">
        <f>--getStockTopic($U8,K$1,",")</f>
        <v>7.15</v>
      </c>
      <c r="L8" s="75">
        <f>--getStockTopic($U8,L$1,",")/100000000</f>
        <v>0.32255964</v>
      </c>
      <c r="M8" s="76">
        <f>--getStockTopic($U8,M$1,",")/100/10000</f>
        <v>4.3975</v>
      </c>
      <c r="N8" s="76">
        <f>--getStockTopic($U8,N$1,",")</f>
        <v>7.38</v>
      </c>
      <c r="O8" s="77">
        <f>--getStockTopic($U8,O$1,",")/100</f>
        <v>27</v>
      </c>
      <c r="P8" s="78">
        <f>--getStockTopic($U8,P$1,",")</f>
        <v>7.37</v>
      </c>
      <c r="Q8" s="77">
        <f>--getStockTopic($U8,Q$1,",")/100</f>
        <v>1536</v>
      </c>
      <c r="R8" s="92">
        <f>--getStockTopic($U8,R$1,",")</f>
        <v>43627.6498842593</v>
      </c>
      <c r="S8" s="93">
        <f>--getStockTopic($U8,S$1,",")</f>
        <v>0.625034722222222</v>
      </c>
      <c r="T8" s="94" t="str">
        <f ca="1">HYPERLINK(LOWER(HQZX1&amp;IF(HQZX2="",RIGHT(表1[[#This Row],[代码]],6),表1[[#This Row],[代码]])&amp;HQZX3),IF(表1[[#This Row],[代码]]="","",RIGHT(表1[[#This Row],[代码]],6)&amp;" "&amp;表1[[#This Row],[名称]]))</f>
        <v>300153 科泰电源</v>
      </c>
      <c r="U8" s="95" t="str">
        <f>IF(B8="","",RTD("rtdvb6.stock",,表1[[#This Row],[代码]]))</f>
        <v>科泰电源,7.170,7.170,7.380,7.410,7.150,7.370,7.380,4397500,32255964.000,153600,7.370,17700,7.360,13800,7.350,14200,7.340,1200,7.330,2700,7.380,61100,7.390,57700,7.400,51300,7.410,10700,7.420,2019-06-11,15:00:03,00,2019/6/11 15:35:50</v>
      </c>
      <c r="V8" s="27"/>
      <c r="W8" s="27"/>
      <c r="X8" s="27"/>
      <c r="Z8" s="27"/>
      <c r="AF8" s="27"/>
      <c r="AK8" s="27"/>
      <c r="AN8" s="27"/>
    </row>
    <row r="9" spans="1:40">
      <c r="A9" s="46"/>
      <c r="B9" s="47" t="s">
        <v>25</v>
      </c>
      <c r="C9" s="48" t="str">
        <f>getStockTopic($U9,C$1)</f>
        <v>德赛电池</v>
      </c>
      <c r="D9" s="49">
        <f>--getStockTopic($U9,D$1,",")</f>
        <v>23.59</v>
      </c>
      <c r="E9" s="50">
        <f>--getStockTopic($U9,E$1,",")</f>
        <v>23.62</v>
      </c>
      <c r="F9" s="51">
        <f>IFERROR((表1[[#This Row],[今开]]-表1[[#This Row],[昨收]])/表1[[#This Row],[昨收]]*(表1[[#This Row],[今开]]&lt;&gt;0),0)</f>
        <v>0.00127172530733366</v>
      </c>
      <c r="G9" s="52">
        <f>IF(表1[[#This Row],[成交万手]]=0,表1[[#This Row],[昨收]],--getStockTopic($U9,G$1,","))</f>
        <v>24.85</v>
      </c>
      <c r="H9" s="53">
        <f>(表1[[#This Row],[当前]]-表1[[#This Row],[昨收]])*(表1[[#This Row],[成交万手]]&lt;&gt;0)*(表1[[#This Row],[当前]]&lt;&gt;0)</f>
        <v>1.26</v>
      </c>
      <c r="I9" s="65">
        <f>IF(表1[[#This Row],[昨收]]*表1[[#This Row],[当前]]=0,0,表1[[#This Row],[升跌]]/表1[[#This Row],[昨收]])</f>
        <v>0.0534124629080119</v>
      </c>
      <c r="J9" s="66">
        <f>--getStockTopic($U9,J$1,",")</f>
        <v>24.85</v>
      </c>
      <c r="K9" s="67">
        <f>--getStockTopic($U9,K$1,",")</f>
        <v>23.52</v>
      </c>
      <c r="L9" s="68">
        <f>--getStockTopic($U9,L$1,",")/100000000</f>
        <v>1.0316182717</v>
      </c>
      <c r="M9" s="69">
        <f>--getStockTopic($U9,M$1,",")/100/10000</f>
        <v>4.239712</v>
      </c>
      <c r="N9" s="69">
        <f>--getStockTopic($U9,N$1,",")</f>
        <v>24.86</v>
      </c>
      <c r="O9" s="70">
        <f>--getStockTopic($U9,O$1,",")/100</f>
        <v>94</v>
      </c>
      <c r="P9" s="71">
        <f>--getStockTopic($U9,P$1,",")</f>
        <v>24.85</v>
      </c>
      <c r="Q9" s="70">
        <f>--getStockTopic($U9,Q$1,",")/100</f>
        <v>29.8</v>
      </c>
      <c r="R9" s="88">
        <f>--getStockTopic($U9,R$1,",")</f>
        <v>43627.6498842593</v>
      </c>
      <c r="S9" s="89">
        <f>--getStockTopic($U9,S$1,",")</f>
        <v>0.625034722222222</v>
      </c>
      <c r="T9" s="96" t="str">
        <f ca="1">HYPERLINK(LOWER(HQZX1&amp;IF(HQZX2="",RIGHT(表1[[#This Row],[代码]],6),表1[[#This Row],[代码]])&amp;HQZX3),IF(表1[[#This Row],[代码]]="","",RIGHT(表1[[#This Row],[代码]],6)&amp;" "&amp;表1[[#This Row],[名称]]))</f>
        <v>000049 德赛电池</v>
      </c>
      <c r="U9" s="91" t="str">
        <f>IF(B9="","",RTD("rtdvb6.stock",,表1[[#This Row],[代码]]))</f>
        <v>德赛电池,23.620,23.590,24.850,24.850,23.520,24.850,24.860,4239712,103161827.170,2980,24.850,27600,24.840,1400,24.830,3600,24.820,8300,24.810,9400,24.860,4200,24.870,32700,24.880,200,24.890,6300,24.900,2019-06-11,15:00:03,00,2019/6/11 15:35:50</v>
      </c>
      <c r="V9" s="27"/>
      <c r="W9" s="27"/>
      <c r="X9" s="27"/>
      <c r="Z9" s="27"/>
      <c r="AF9" s="27"/>
      <c r="AK9" s="27"/>
      <c r="AN9" s="27"/>
    </row>
    <row r="10" spans="1:40">
      <c r="A10" s="46"/>
      <c r="B10" s="54" t="s">
        <v>26</v>
      </c>
      <c r="C10" s="55" t="str">
        <f>getStockTopic($U10,C$1)</f>
        <v>均胜电子</v>
      </c>
      <c r="D10" s="56">
        <f>--getStockTopic($U10,D$1,",")</f>
        <v>21.01</v>
      </c>
      <c r="E10" s="57">
        <f>--getStockTopic($U10,E$1,",")</f>
        <v>21.05</v>
      </c>
      <c r="F10" s="58">
        <f>IFERROR((表1[[#This Row],[今开]]-表1[[#This Row],[昨收]])/表1[[#This Row],[昨收]]*(表1[[#This Row],[今开]]&lt;&gt;0),0)</f>
        <v>0.00190385530699663</v>
      </c>
      <c r="G10" s="59">
        <f>IF(表1[[#This Row],[成交万手]]=0,表1[[#This Row],[昨收]],--getStockTopic($U10,G$1,","))</f>
        <v>21.69</v>
      </c>
      <c r="H10" s="60">
        <f>(表1[[#This Row],[当前]]-表1[[#This Row],[昨收]])*(表1[[#This Row],[成交万手]]&lt;&gt;0)*(表1[[#This Row],[当前]]&lt;&gt;0)</f>
        <v>0.68</v>
      </c>
      <c r="I10" s="72">
        <f>IF(表1[[#This Row],[昨收]]*表1[[#This Row],[当前]]=0,0,表1[[#This Row],[升跌]]/表1[[#This Row],[昨收]])</f>
        <v>0.0323655402189433</v>
      </c>
      <c r="J10" s="73">
        <f>--getStockTopic($U10,J$1,",")</f>
        <v>21.74</v>
      </c>
      <c r="K10" s="74">
        <f>--getStockTopic($U10,K$1,",")</f>
        <v>20.89</v>
      </c>
      <c r="L10" s="75">
        <f>--getStockTopic($U10,L$1,",")/100000000</f>
        <v>1.7562308</v>
      </c>
      <c r="M10" s="76">
        <f>--getStockTopic($U10,M$1,",")/100/10000</f>
        <v>8.186431</v>
      </c>
      <c r="N10" s="76">
        <f>--getStockTopic($U10,N$1,",")</f>
        <v>21.7</v>
      </c>
      <c r="O10" s="77">
        <f>--getStockTopic($U10,O$1,",")/100</f>
        <v>410</v>
      </c>
      <c r="P10" s="78">
        <f>--getStockTopic($U10,P$1,",")</f>
        <v>21.69</v>
      </c>
      <c r="Q10" s="77">
        <f>--getStockTopic($U10,Q$1,",")/100</f>
        <v>94.29</v>
      </c>
      <c r="R10" s="92">
        <f>--getStockTopic($U10,R$1,",")</f>
        <v>43627.6498842593</v>
      </c>
      <c r="S10" s="93">
        <f>--getStockTopic($U10,S$1,",")</f>
        <v>0.625</v>
      </c>
      <c r="T10" s="94" t="str">
        <f ca="1">HYPERLINK(LOWER(HQZX1&amp;IF(HQZX2="",RIGHT(表1[[#This Row],[代码]],6),表1[[#This Row],[代码]])&amp;HQZX3),IF(表1[[#This Row],[代码]]="","",RIGHT(表1[[#This Row],[代码]],6)&amp;" "&amp;表1[[#This Row],[名称]]))</f>
        <v>600699 均胜电子</v>
      </c>
      <c r="U10" s="95" t="str">
        <f>IF(B10="","",RTD("rtdvb6.stock",,表1[[#This Row],[代码]]))</f>
        <v>均胜电子,21.050,21.010,21.690,21.740,20.890,21.690,21.700,8186431,175623080.000,9429,21.690,13300,21.680,18800,21.670,5800,21.660,16600,21.650,41000,21.700,87600,21.710,38100,21.720,26100,21.730,9200,21.740,2019-06-11,15:00:00,00,2019/6/11 15:35:50</v>
      </c>
      <c r="V10" s="27"/>
      <c r="W10" s="27"/>
      <c r="X10" s="27"/>
      <c r="Z10" s="27"/>
      <c r="AF10" s="27"/>
      <c r="AK10" s="27"/>
      <c r="AN10" s="27"/>
    </row>
    <row r="11" spans="1:40">
      <c r="A11" s="46"/>
      <c r="B11" s="47" t="s">
        <v>27</v>
      </c>
      <c r="C11" s="48" t="str">
        <f>getStockTopic($U11,C$1)</f>
        <v>长鹰信质</v>
      </c>
      <c r="D11" s="49">
        <f>--getStockTopic($U11,D$1,",")</f>
        <v>13.27</v>
      </c>
      <c r="E11" s="50">
        <f>--getStockTopic($U11,E$1,",")</f>
        <v>13.17</v>
      </c>
      <c r="F11" s="51">
        <f>IFERROR((表1[[#This Row],[今开]]-表1[[#This Row],[昨收]])/表1[[#This Row],[昨收]]*(表1[[#This Row],[今开]]&lt;&gt;0),0)</f>
        <v>-0.00753579502637526</v>
      </c>
      <c r="G11" s="52">
        <f>IF(表1[[#This Row],[成交万手]]=0,表1[[#This Row],[昨收]],--getStockTopic($U11,G$1,","))</f>
        <v>13.67</v>
      </c>
      <c r="H11" s="53">
        <f>(表1[[#This Row],[当前]]-表1[[#This Row],[昨收]])*(表1[[#This Row],[成交万手]]&lt;&gt;0)*(表1[[#This Row],[当前]]&lt;&gt;0)</f>
        <v>0.4</v>
      </c>
      <c r="I11" s="65">
        <f>IF(表1[[#This Row],[昨收]]*表1[[#This Row],[当前]]=0,0,表1[[#This Row],[升跌]]/表1[[#This Row],[昨收]])</f>
        <v>0.0301431801055012</v>
      </c>
      <c r="J11" s="66">
        <f>--getStockTopic($U11,J$1,",")</f>
        <v>13.79</v>
      </c>
      <c r="K11" s="67">
        <f>--getStockTopic($U11,K$1,",")</f>
        <v>13.1</v>
      </c>
      <c r="L11" s="68">
        <f>--getStockTopic($U11,L$1,",")/100000000</f>
        <v>0.5385317095</v>
      </c>
      <c r="M11" s="69">
        <f>--getStockTopic($U11,M$1,",")/100/10000</f>
        <v>3.985872</v>
      </c>
      <c r="N11" s="69">
        <f>--getStockTopic($U11,N$1,",")</f>
        <v>13.67</v>
      </c>
      <c r="O11" s="70">
        <f>--getStockTopic($U11,O$1,",")/100</f>
        <v>27</v>
      </c>
      <c r="P11" s="71">
        <f>--getStockTopic($U11,P$1,",")</f>
        <v>13.66</v>
      </c>
      <c r="Q11" s="70">
        <f>--getStockTopic($U11,Q$1,",")/100</f>
        <v>18</v>
      </c>
      <c r="R11" s="88">
        <f>--getStockTopic($U11,R$1,",")</f>
        <v>43627.6498842593</v>
      </c>
      <c r="S11" s="89">
        <f>--getStockTopic($U11,S$1,",")</f>
        <v>0.625034722222222</v>
      </c>
      <c r="T11" s="96" t="str">
        <f ca="1">HYPERLINK(LOWER(HQZX1&amp;IF(HQZX2="",RIGHT(表1[[#This Row],[代码]],6),表1[[#This Row],[代码]])&amp;HQZX3),IF(表1[[#This Row],[代码]]="","",RIGHT(表1[[#This Row],[代码]],6)&amp;" "&amp;表1[[#This Row],[名称]]))</f>
        <v>002664 长鹰信质</v>
      </c>
      <c r="U11" s="91" t="str">
        <f>IF(B11="","",RTD("rtdvb6.stock",,表1[[#This Row],[代码]]))</f>
        <v>长鹰信质,13.170,13.270,13.670,13.790,13.100,13.660,13.670,3985872,53853170.950,1800,13.660,402300,13.650,7000,13.640,500,13.630,15800,13.610,2700,13.670,19700,13.690,47300,13.700,8800,13.710,16500,13.720,2019-06-11,15:00:03,00,2019/6/11 15:35:50</v>
      </c>
      <c r="V11" s="27"/>
      <c r="W11" s="27"/>
      <c r="X11" s="27"/>
      <c r="Z11" s="27"/>
      <c r="AF11" s="27"/>
      <c r="AK11" s="27"/>
      <c r="AN11" s="27"/>
    </row>
    <row r="12" spans="1:40">
      <c r="A12" s="46"/>
      <c r="B12" s="54" t="s">
        <v>28</v>
      </c>
      <c r="C12" s="55" t="str">
        <f>getStockTopic($U12,C$1)</f>
        <v>*ST嘉陵</v>
      </c>
      <c r="D12" s="56">
        <f>--getStockTopic($U12,D$1,",")</f>
        <v>5.45</v>
      </c>
      <c r="E12" s="57">
        <f>--getStockTopic($U12,E$1,",")</f>
        <v>5.47</v>
      </c>
      <c r="F12" s="58">
        <f>IFERROR((表1[[#This Row],[今开]]-表1[[#This Row],[昨收]])/表1[[#This Row],[昨收]]*(表1[[#This Row],[今开]]&lt;&gt;0),0)</f>
        <v>0.00366972477064212</v>
      </c>
      <c r="G12" s="59">
        <f>IF(表1[[#This Row],[成交万手]]=0,表1[[#This Row],[昨收]],--getStockTopic($U12,G$1,","))</f>
        <v>5.72</v>
      </c>
      <c r="H12" s="60">
        <f>(表1[[#This Row],[当前]]-表1[[#This Row],[昨收]])*(表1[[#This Row],[成交万手]]&lt;&gt;0)*(表1[[#This Row],[当前]]&lt;&gt;0)</f>
        <v>0.27</v>
      </c>
      <c r="I12" s="72">
        <f>IF(表1[[#This Row],[昨收]]*表1[[#This Row],[当前]]=0,0,表1[[#This Row],[升跌]]/表1[[#This Row],[昨收]])</f>
        <v>0.0495412844036696</v>
      </c>
      <c r="J12" s="73">
        <f>--getStockTopic($U12,J$1,",")</f>
        <v>5.72</v>
      </c>
      <c r="K12" s="74">
        <f>--getStockTopic($U12,K$1,",")</f>
        <v>5.46</v>
      </c>
      <c r="L12" s="75">
        <f>--getStockTopic($U12,L$1,",")/100000000</f>
        <v>0.31661243</v>
      </c>
      <c r="M12" s="76">
        <f>--getStockTopic($U12,M$1,",")/100/10000</f>
        <v>5.569974</v>
      </c>
      <c r="N12" s="76">
        <f>--getStockTopic($U12,N$1,",")</f>
        <v>0</v>
      </c>
      <c r="O12" s="77">
        <f>--getStockTopic($U12,O$1,",")/100</f>
        <v>0</v>
      </c>
      <c r="P12" s="78">
        <f>--getStockTopic($U12,P$1,",")</f>
        <v>5.72</v>
      </c>
      <c r="Q12" s="77">
        <f>--getStockTopic($U12,Q$1,",")/100</f>
        <v>3019.63</v>
      </c>
      <c r="R12" s="92">
        <f>--getStockTopic($U12,R$1,",")</f>
        <v>43627.6498842593</v>
      </c>
      <c r="S12" s="93">
        <f>--getStockTopic($U12,S$1,",")</f>
        <v>0.625</v>
      </c>
      <c r="T12" s="94" t="str">
        <f ca="1">HYPERLINK(LOWER(HQZX1&amp;IF(HQZX2="",RIGHT(表1[[#This Row],[代码]],6),表1[[#This Row],[代码]])&amp;HQZX3),IF(表1[[#This Row],[代码]]="","",RIGHT(表1[[#This Row],[代码]],6)&amp;" "&amp;表1[[#This Row],[名称]]))</f>
        <v>600877 *ST嘉陵</v>
      </c>
      <c r="U12" s="95" t="str">
        <f>IF(B12="","",RTD("rtdvb6.stock",,表1[[#This Row],[代码]]))</f>
        <v>*ST嘉陵,5.470,5.450,5.720,5.720,5.460,5.720,0.000,5569974,31661243.000,301963,5.720,47000,5.710,21200,5.700,47400,5.690,55900,5.680,0,0.000,0,0.000,0,0.000,0,0.000,0,0.000,2019-06-11,15:00:00,00,2019/6/11 15:35:50</v>
      </c>
      <c r="V12" s="27"/>
      <c r="W12" s="27"/>
      <c r="X12" s="27"/>
      <c r="Z12" s="27"/>
      <c r="AF12" s="27"/>
      <c r="AK12" s="27"/>
      <c r="AN12" s="27"/>
    </row>
    <row r="13" spans="1:40">
      <c r="A13" s="46"/>
      <c r="B13" s="47" t="s">
        <v>29</v>
      </c>
      <c r="C13" s="48" t="str">
        <f>getStockTopic($U13,C$1)</f>
        <v>大富科技</v>
      </c>
      <c r="D13" s="49">
        <f>--getStockTopic($U13,D$1,",")</f>
        <v>14.27</v>
      </c>
      <c r="E13" s="50">
        <f>--getStockTopic($U13,E$1,",")</f>
        <v>14.53</v>
      </c>
      <c r="F13" s="51">
        <f>IFERROR((表1[[#This Row],[今开]]-表1[[#This Row],[昨收]])/表1[[#This Row],[昨收]]*(表1[[#This Row],[今开]]&lt;&gt;0),0)</f>
        <v>0.0182200420462509</v>
      </c>
      <c r="G13" s="52">
        <f>IF(表1[[#This Row],[成交万手]]=0,表1[[#This Row],[昨收]],--getStockTopic($U13,G$1,","))</f>
        <v>14.63</v>
      </c>
      <c r="H13" s="53">
        <f>(表1[[#This Row],[当前]]-表1[[#This Row],[昨收]])*(表1[[#This Row],[成交万手]]&lt;&gt;0)*(表1[[#This Row],[当前]]&lt;&gt;0)</f>
        <v>0.360000000000001</v>
      </c>
      <c r="I13" s="65">
        <f>IF(表1[[#This Row],[昨收]]*表1[[#This Row],[当前]]=0,0,表1[[#This Row],[升跌]]/表1[[#This Row],[昨收]])</f>
        <v>0.0252277505255782</v>
      </c>
      <c r="J13" s="66">
        <f>--getStockTopic($U13,J$1,",")</f>
        <v>14.76</v>
      </c>
      <c r="K13" s="67">
        <f>--getStockTopic($U13,K$1,",")</f>
        <v>14.03</v>
      </c>
      <c r="L13" s="68">
        <f>--getStockTopic($U13,L$1,",")/100000000</f>
        <v>4.2711358888</v>
      </c>
      <c r="M13" s="69">
        <f>--getStockTopic($U13,M$1,",")/100/10000</f>
        <v>29.498305</v>
      </c>
      <c r="N13" s="69">
        <f>--getStockTopic($U13,N$1,",")</f>
        <v>14.64</v>
      </c>
      <c r="O13" s="70">
        <f>--getStockTopic($U13,O$1,",")/100</f>
        <v>182</v>
      </c>
      <c r="P13" s="71">
        <f>--getStockTopic($U13,P$1,",")</f>
        <v>14.63</v>
      </c>
      <c r="Q13" s="70">
        <f>--getStockTopic($U13,Q$1,",")/100</f>
        <v>1810.67</v>
      </c>
      <c r="R13" s="88">
        <f>--getStockTopic($U13,R$1,",")</f>
        <v>43627.6498842593</v>
      </c>
      <c r="S13" s="89">
        <f>--getStockTopic($U13,S$1,",")</f>
        <v>0.625034722222222</v>
      </c>
      <c r="T13" s="96" t="str">
        <f ca="1">HYPERLINK(LOWER(HQZX1&amp;IF(HQZX2="",RIGHT(表1[[#This Row],[代码]],6),表1[[#This Row],[代码]])&amp;HQZX3),IF(表1[[#This Row],[代码]]="","",RIGHT(表1[[#This Row],[代码]],6)&amp;" "&amp;表1[[#This Row],[名称]]))</f>
        <v>300134 大富科技</v>
      </c>
      <c r="U13" s="91" t="str">
        <f>IF(B13="","",RTD("rtdvb6.stock",,表1[[#This Row],[代码]]))</f>
        <v>大富科技,14.530,14.270,14.630,14.760,14.030,14.630,14.640,29498305,427113588.880,181067,14.630,188500,14.620,23400,14.610,30700,14.600,12500,14.590,18200,14.640,22400,14.650,40600,14.660,12100,14.670,39000,14.680,2019-06-11,15:00:03,00,2019/6/11 15:35:50</v>
      </c>
      <c r="V13" s="27"/>
      <c r="W13" s="27"/>
      <c r="X13" s="27"/>
      <c r="Z13" s="27"/>
      <c r="AF13" s="27"/>
      <c r="AK13" s="27"/>
      <c r="AN13" s="27"/>
    </row>
    <row r="14" spans="2:21">
      <c r="B14" s="54" t="s">
        <v>30</v>
      </c>
      <c r="C14" s="55">
        <f>getStockTopic($U14,C$1)</f>
        <v>0</v>
      </c>
      <c r="D14" s="56">
        <f>--getStockTopic($U14,D$1,",")</f>
        <v>0</v>
      </c>
      <c r="E14" s="57">
        <f>--getStockTopic($U14,E$1,",")</f>
        <v>0</v>
      </c>
      <c r="F14" s="58">
        <f>IFERROR((表1[[#This Row],[今开]]-表1[[#This Row],[昨收]])/表1[[#This Row],[昨收]]*(表1[[#This Row],[今开]]&lt;&gt;0),0)</f>
        <v>0</v>
      </c>
      <c r="G14" s="59">
        <f>IF(表1[[#This Row],[成交万手]]=0,表1[[#This Row],[昨收]],--getStockTopic($U14,G$1,","))</f>
        <v>0</v>
      </c>
      <c r="H14" s="60">
        <f>(表1[[#This Row],[当前]]-表1[[#This Row],[昨收]])*(表1[[#This Row],[成交万手]]&lt;&gt;0)*(表1[[#This Row],[当前]]&lt;&gt;0)</f>
        <v>0</v>
      </c>
      <c r="I14" s="72">
        <f>IF(表1[[#This Row],[昨收]]*表1[[#This Row],[当前]]=0,0,表1[[#This Row],[升跌]]/表1[[#This Row],[昨收]])</f>
        <v>0</v>
      </c>
      <c r="J14" s="79">
        <f>--getStockTopic($U14,J$1,",")</f>
        <v>0</v>
      </c>
      <c r="K14" s="80">
        <f>--getStockTopic($U14,K$1,",")</f>
        <v>0</v>
      </c>
      <c r="L14" s="80">
        <f>--getStockTopic($U14,L$1,",")/100000000</f>
        <v>0</v>
      </c>
      <c r="M14" s="81">
        <f>--getStockTopic($U14,M$1,",")/100/10000</f>
        <v>0</v>
      </c>
      <c r="N14" s="76">
        <f>--getStockTopic($U14,N$1,",")</f>
        <v>0</v>
      </c>
      <c r="O14" s="77">
        <f>--getStockTopic($U14,O$1,",")/100</f>
        <v>0</v>
      </c>
      <c r="P14" s="78">
        <f>--getStockTopic($U14,P$1,",")</f>
        <v>0</v>
      </c>
      <c r="Q14" s="77">
        <f>--getStockTopic($U14,Q$1,",")/100</f>
        <v>0</v>
      </c>
      <c r="R14" s="97">
        <f>--getStockTopic($U14,R$1,",")</f>
        <v>0</v>
      </c>
      <c r="S14" s="93">
        <f>--getStockTopic($U14,S$1,",")</f>
        <v>0</v>
      </c>
      <c r="T14" s="98" t="str">
        <f ca="1">HYPERLINK(LOWER(HQZX1&amp;IF(HQZX2="",RIGHT(表1[[#This Row],[代码]],6),表1[[#This Row],[代码]])&amp;HQZX3),IF(表1[[#This Row],[代码]]="","",RIGHT(表1[[#This Row],[代码]],6)&amp;" "&amp;表1[[#This Row],[名称]]))</f>
        <v>002200 0</v>
      </c>
      <c r="U14" s="99"/>
    </row>
    <row r="17" spans="5:5">
      <c r="E17" s="61"/>
    </row>
    <row r="18" spans="5:5">
      <c r="E18" s="61"/>
    </row>
    <row r="19" spans="5:5">
      <c r="E19" s="61"/>
    </row>
    <row r="20" spans="5:5">
      <c r="E20" s="61"/>
    </row>
    <row r="21" spans="5:5">
      <c r="E21" s="61"/>
    </row>
    <row r="22" spans="5:5">
      <c r="E22" s="61"/>
    </row>
    <row r="23" spans="5:5">
      <c r="E23" s="61"/>
    </row>
    <row r="24" spans="5:5">
      <c r="E24" s="61"/>
    </row>
    <row r="25" spans="5:5">
      <c r="E25" s="61"/>
    </row>
    <row r="26" spans="5:5">
      <c r="E26" s="61"/>
    </row>
    <row r="27" spans="5:5">
      <c r="E27" s="61"/>
    </row>
  </sheetData>
  <sheetProtection formatColumns="0"/>
  <conditionalFormatting sqref="B13">
    <cfRule type="duplicateValues" dxfId="20" priority="53"/>
  </conditionalFormatting>
  <conditionalFormatting sqref="E13">
    <cfRule type="expression" dxfId="21" priority="37" stopIfTrue="1">
      <formula>$F13&gt;0</formula>
    </cfRule>
    <cfRule type="expression" dxfId="22" priority="33" stopIfTrue="1">
      <formula>$F13&lt;0</formula>
    </cfRule>
  </conditionalFormatting>
  <conditionalFormatting sqref="F13">
    <cfRule type="dataBar" priority="6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{f94dcf74-4abb-4c55-8452-e690c63d1b75}</x14:id>
        </ext>
      </extLst>
    </cfRule>
    <cfRule type="cellIs" priority="57" stopIfTrue="1" operator="equal">
      <formula>0</formula>
    </cfRule>
  </conditionalFormatting>
  <conditionalFormatting sqref="G13">
    <cfRule type="expression" dxfId="23" priority="45">
      <formula>G13&gt;$D13</formula>
    </cfRule>
    <cfRule type="expression" dxfId="24" priority="41" stopIfTrue="1">
      <formula>G13&lt;$D13</formula>
    </cfRule>
  </conditionalFormatting>
  <conditionalFormatting sqref="I13">
    <cfRule type="colorScale" priority="49">
      <colorScale>
        <cfvo type="num" val="-0.1"/>
        <cfvo type="num" val="0"/>
        <cfvo type="num" val="0.1"/>
        <color rgb="FF00FF00"/>
        <color theme="0"/>
        <color rgb="FFFF0000"/>
      </colorScale>
    </cfRule>
  </conditionalFormatting>
  <conditionalFormatting sqref="J13">
    <cfRule type="cellIs" dxfId="25" priority="17" operator="lessThan">
      <formula>$D13</formula>
    </cfRule>
    <cfRule type="cellIs" dxfId="26" priority="13" operator="greaterThan">
      <formula>$D13</formula>
    </cfRule>
    <cfRule type="expression" dxfId="27" priority="5" stopIfTrue="1">
      <formula>AND(J13=G13,E13&gt;0)</formula>
    </cfRule>
  </conditionalFormatting>
  <conditionalFormatting sqref="K13">
    <cfRule type="expression" dxfId="28" priority="21">
      <formula>$K13&gt;$D13</formula>
    </cfRule>
    <cfRule type="cellIs" dxfId="29" priority="9" operator="lessThan">
      <formula>$D13</formula>
    </cfRule>
    <cfRule type="expression" dxfId="30" priority="1" stopIfTrue="1">
      <formula>AND(K13=G13,E13&gt;0)</formula>
    </cfRule>
  </conditionalFormatting>
  <conditionalFormatting sqref="L13">
    <cfRule type="iconSet" priority="69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ellIs" priority="65" stopIfTrue="1" operator="equal">
      <formula>0</formula>
    </cfRule>
  </conditionalFormatting>
  <conditionalFormatting sqref="O13">
    <cfRule type="cellIs" dxfId="31" priority="25" operator="greaterThan">
      <formula>10000</formula>
    </cfRule>
  </conditionalFormatting>
  <conditionalFormatting sqref="Q13">
    <cfRule type="cellIs" dxfId="32" priority="29" operator="greaterThan">
      <formula>10000</formula>
    </cfRule>
  </conditionalFormatting>
  <conditionalFormatting sqref="B7:B8">
    <cfRule type="duplicateValues" dxfId="20" priority="56"/>
  </conditionalFormatting>
  <conditionalFormatting sqref="B9:B10">
    <cfRule type="duplicateValues" dxfId="20" priority="55"/>
  </conditionalFormatting>
  <conditionalFormatting sqref="B11:B12">
    <cfRule type="duplicateValues" dxfId="20" priority="54"/>
  </conditionalFormatting>
  <conditionalFormatting sqref="E7:E8">
    <cfRule type="expression" dxfId="21" priority="40" stopIfTrue="1">
      <formula>$F7&gt;0</formula>
    </cfRule>
    <cfRule type="expression" dxfId="22" priority="36" stopIfTrue="1">
      <formula>$F7&lt;0</formula>
    </cfRule>
  </conditionalFormatting>
  <conditionalFormatting sqref="E9:E10">
    <cfRule type="expression" dxfId="21" priority="39" stopIfTrue="1">
      <formula>$F9&gt;0</formula>
    </cfRule>
    <cfRule type="expression" dxfId="22" priority="35" stopIfTrue="1">
      <formula>$F9&lt;0</formula>
    </cfRule>
  </conditionalFormatting>
  <conditionalFormatting sqref="E11:E12">
    <cfRule type="expression" dxfId="21" priority="38" stopIfTrue="1">
      <formula>$F11&gt;0</formula>
    </cfRule>
    <cfRule type="expression" dxfId="22" priority="34" stopIfTrue="1">
      <formula>$F11&lt;0</formula>
    </cfRule>
  </conditionalFormatting>
  <conditionalFormatting sqref="F7:F8">
    <cfRule type="dataBar" priority="6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{dcd66d14-0797-4c52-89bc-452cb10218d7}</x14:id>
        </ext>
      </extLst>
    </cfRule>
    <cfRule type="cellIs" priority="60" stopIfTrue="1" operator="equal">
      <formula>0</formula>
    </cfRule>
  </conditionalFormatting>
  <conditionalFormatting sqref="F9:F10">
    <cfRule type="dataBar" priority="6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{48024415-3134-45cd-8c3f-7a41762ae62a}</x14:id>
        </ext>
      </extLst>
    </cfRule>
    <cfRule type="cellIs" priority="59" stopIfTrue="1" operator="equal">
      <formula>0</formula>
    </cfRule>
  </conditionalFormatting>
  <conditionalFormatting sqref="F11:F12">
    <cfRule type="dataBar" priority="6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{d73190c5-21ca-46a5-9954-743a0c676d45}</x14:id>
        </ext>
      </extLst>
    </cfRule>
    <cfRule type="cellIs" priority="58" stopIfTrue="1" operator="equal">
      <formula>0</formula>
    </cfRule>
  </conditionalFormatting>
  <conditionalFormatting sqref="G7:G8">
    <cfRule type="expression" dxfId="23" priority="48">
      <formula>G7&gt;$D7</formula>
    </cfRule>
    <cfRule type="expression" dxfId="24" priority="44" stopIfTrue="1">
      <formula>G7&lt;$D7</formula>
    </cfRule>
  </conditionalFormatting>
  <conditionalFormatting sqref="G9:G10">
    <cfRule type="expression" dxfId="23" priority="47">
      <formula>G9&gt;$D9</formula>
    </cfRule>
    <cfRule type="expression" dxfId="24" priority="43" stopIfTrue="1">
      <formula>G9&lt;$D9</formula>
    </cfRule>
  </conditionalFormatting>
  <conditionalFormatting sqref="G11:G12">
    <cfRule type="expression" dxfId="23" priority="46">
      <formula>G11&gt;$D11</formula>
    </cfRule>
    <cfRule type="expression" dxfId="24" priority="42" stopIfTrue="1">
      <formula>G11&lt;$D11</formula>
    </cfRule>
  </conditionalFormatting>
  <conditionalFormatting sqref="I7:I8">
    <cfRule type="colorScale" priority="52">
      <colorScale>
        <cfvo type="num" val="-0.1"/>
        <cfvo type="num" val="0"/>
        <cfvo type="num" val="0.1"/>
        <color rgb="FF00FF00"/>
        <color theme="0"/>
        <color rgb="FFFF0000"/>
      </colorScale>
    </cfRule>
  </conditionalFormatting>
  <conditionalFormatting sqref="I9:I10">
    <cfRule type="colorScale" priority="51">
      <colorScale>
        <cfvo type="num" val="-0.1"/>
        <cfvo type="num" val="0"/>
        <cfvo type="num" val="0.1"/>
        <color rgb="FF00FF00"/>
        <color theme="0"/>
        <color rgb="FFFF0000"/>
      </colorScale>
    </cfRule>
  </conditionalFormatting>
  <conditionalFormatting sqref="I11:I12">
    <cfRule type="colorScale" priority="50">
      <colorScale>
        <cfvo type="num" val="-0.1"/>
        <cfvo type="num" val="0"/>
        <cfvo type="num" val="0.1"/>
        <color rgb="FF00FF00"/>
        <color theme="0"/>
        <color rgb="FFFF0000"/>
      </colorScale>
    </cfRule>
  </conditionalFormatting>
  <conditionalFormatting sqref="J7:J8">
    <cfRule type="cellIs" dxfId="25" priority="20" operator="lessThan">
      <formula>$D7</formula>
    </cfRule>
    <cfRule type="cellIs" dxfId="26" priority="16" operator="greaterThan">
      <formula>$D7</formula>
    </cfRule>
    <cfRule type="expression" dxfId="27" priority="8" stopIfTrue="1">
      <formula>AND(J7=G7,E7&gt;0)</formula>
    </cfRule>
  </conditionalFormatting>
  <conditionalFormatting sqref="J9:J10">
    <cfRule type="cellIs" dxfId="25" priority="19" operator="lessThan">
      <formula>$D9</formula>
    </cfRule>
    <cfRule type="cellIs" dxfId="26" priority="15" operator="greaterThan">
      <formula>$D9</formula>
    </cfRule>
    <cfRule type="expression" dxfId="27" priority="7" stopIfTrue="1">
      <formula>AND(J9=G9,E9&gt;0)</formula>
    </cfRule>
  </conditionalFormatting>
  <conditionalFormatting sqref="J11:J12">
    <cfRule type="cellIs" dxfId="25" priority="18" operator="lessThan">
      <formula>$D11</formula>
    </cfRule>
    <cfRule type="cellIs" dxfId="26" priority="14" operator="greaterThan">
      <formula>$D11</formula>
    </cfRule>
    <cfRule type="expression" dxfId="27" priority="6" stopIfTrue="1">
      <formula>AND(J11=G11,E11&gt;0)</formula>
    </cfRule>
  </conditionalFormatting>
  <conditionalFormatting sqref="K7:K8">
    <cfRule type="expression" dxfId="28" priority="24">
      <formula>$K7&gt;$D7</formula>
    </cfRule>
    <cfRule type="cellIs" dxfId="29" priority="12" operator="lessThan">
      <formula>$D7</formula>
    </cfRule>
    <cfRule type="expression" dxfId="30" priority="4" stopIfTrue="1">
      <formula>AND(K7=G7,E7&gt;0)</formula>
    </cfRule>
  </conditionalFormatting>
  <conditionalFormatting sqref="K9:K10">
    <cfRule type="expression" dxfId="28" priority="23">
      <formula>$K9&gt;$D9</formula>
    </cfRule>
    <cfRule type="cellIs" dxfId="29" priority="11" operator="lessThan">
      <formula>$D9</formula>
    </cfRule>
    <cfRule type="expression" dxfId="30" priority="3" stopIfTrue="1">
      <formula>AND(K9=G9,E9&gt;0)</formula>
    </cfRule>
  </conditionalFormatting>
  <conditionalFormatting sqref="K11:K12">
    <cfRule type="expression" dxfId="28" priority="22">
      <formula>$K11&gt;$D11</formula>
    </cfRule>
    <cfRule type="cellIs" dxfId="29" priority="10" operator="lessThan">
      <formula>$D11</formula>
    </cfRule>
    <cfRule type="expression" dxfId="30" priority="2" stopIfTrue="1">
      <formula>AND(K11=G11,E11&gt;0)</formula>
    </cfRule>
  </conditionalFormatting>
  <conditionalFormatting sqref="L7:L8">
    <cfRule type="iconSet" priority="72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ellIs" priority="68" stopIfTrue="1" operator="equal">
      <formula>0</formula>
    </cfRule>
  </conditionalFormatting>
  <conditionalFormatting sqref="L9:L10">
    <cfRule type="iconSet" priority="71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ellIs" priority="67" stopIfTrue="1" operator="equal">
      <formula>0</formula>
    </cfRule>
  </conditionalFormatting>
  <conditionalFormatting sqref="L11:L12">
    <cfRule type="iconSet" priority="70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cellIs" priority="66" stopIfTrue="1" operator="equal">
      <formula>0</formula>
    </cfRule>
  </conditionalFormatting>
  <conditionalFormatting sqref="O7:O8">
    <cfRule type="cellIs" dxfId="31" priority="28" operator="greaterThan">
      <formula>10000</formula>
    </cfRule>
  </conditionalFormatting>
  <conditionalFormatting sqref="O9:O10">
    <cfRule type="cellIs" dxfId="31" priority="27" operator="greaterThan">
      <formula>10000</formula>
    </cfRule>
  </conditionalFormatting>
  <conditionalFormatting sqref="O11:O12">
    <cfRule type="cellIs" dxfId="31" priority="26" operator="greaterThan">
      <formula>10000</formula>
    </cfRule>
  </conditionalFormatting>
  <conditionalFormatting sqref="Q7:Q8">
    <cfRule type="cellIs" dxfId="32" priority="32" operator="greaterThan">
      <formula>10000</formula>
    </cfRule>
  </conditionalFormatting>
  <conditionalFormatting sqref="Q9:Q10">
    <cfRule type="cellIs" dxfId="32" priority="31" operator="greaterThan">
      <formula>10000</formula>
    </cfRule>
  </conditionalFormatting>
  <conditionalFormatting sqref="Q11:Q12">
    <cfRule type="cellIs" dxfId="32" priority="30" operator="greaterThan">
      <formula>10000</formula>
    </cfRule>
  </conditionalFormatting>
  <conditionalFormatting sqref="B5:B6 B14">
    <cfRule type="duplicateValues" dxfId="20" priority="1250"/>
  </conditionalFormatting>
  <conditionalFormatting sqref="E5:E6 E14">
    <cfRule type="expression" dxfId="22" priority="1155" stopIfTrue="1">
      <formula>$F5&lt;0</formula>
    </cfRule>
    <cfRule type="expression" dxfId="21" priority="1156" stopIfTrue="1">
      <formula>$F5&gt;0</formula>
    </cfRule>
  </conditionalFormatting>
  <conditionalFormatting sqref="F5:F6 F14">
    <cfRule type="cellIs" priority="1252" stopIfTrue="1" operator="equal">
      <formula>0</formula>
    </cfRule>
    <cfRule type="dataBar" priority="125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{3da90724-5517-4b33-80f3-501e8baf00f4}</x14:id>
        </ext>
      </extLst>
    </cfRule>
  </conditionalFormatting>
  <conditionalFormatting sqref="G5:G6 G14">
    <cfRule type="expression" dxfId="24" priority="1158" stopIfTrue="1">
      <formula>G5&lt;$D5</formula>
    </cfRule>
    <cfRule type="expression" dxfId="23" priority="1159">
      <formula>G5&gt;$D5</formula>
    </cfRule>
  </conditionalFormatting>
  <conditionalFormatting sqref="I5:I6 I14">
    <cfRule type="colorScale" priority="1160">
      <colorScale>
        <cfvo type="num" val="-0.1"/>
        <cfvo type="num" val="0"/>
        <cfvo type="num" val="0.1"/>
        <color rgb="FF00FF00"/>
        <color theme="0"/>
        <color rgb="FFFF0000"/>
      </colorScale>
    </cfRule>
  </conditionalFormatting>
  <conditionalFormatting sqref="J5:J6 J14">
    <cfRule type="expression" dxfId="27" priority="1147" stopIfTrue="1">
      <formula>AND(J5=G5,E5&gt;0)</formula>
    </cfRule>
    <cfRule type="cellIs" dxfId="26" priority="1149" operator="greaterThan">
      <formula>$D5</formula>
    </cfRule>
    <cfRule type="cellIs" dxfId="25" priority="1150" operator="lessThan">
      <formula>$D5</formula>
    </cfRule>
  </conditionalFormatting>
  <conditionalFormatting sqref="K5:K6 K14">
    <cfRule type="expression" dxfId="30" priority="1146" stopIfTrue="1">
      <formula>AND(K5=G5,E5&gt;0)</formula>
    </cfRule>
    <cfRule type="cellIs" dxfId="29" priority="1148" operator="lessThan">
      <formula>$D5</formula>
    </cfRule>
    <cfRule type="expression" dxfId="28" priority="1151">
      <formula>$K5&gt;$D5</formula>
    </cfRule>
  </conditionalFormatting>
  <conditionalFormatting sqref="L5:L6 L14">
    <cfRule type="cellIs" priority="1256" stopIfTrue="1" operator="equal">
      <formula>0</formula>
    </cfRule>
    <cfRule type="iconSet" priority="125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:O6 O14">
    <cfRule type="cellIs" dxfId="31" priority="1152" operator="greaterThan">
      <formula>10000</formula>
    </cfRule>
  </conditionalFormatting>
  <conditionalFormatting sqref="Q5:Q6 Q14">
    <cfRule type="cellIs" dxfId="32" priority="1153" operator="greaterThan">
      <formula>10000</formula>
    </cfRule>
  </conditionalFormatting>
  <dataValidations count="2">
    <dataValidation type="list" allowBlank="1" showInputMessage="1" showErrorMessage="1" sqref="T4">
      <formula1>行情中心List</formula1>
    </dataValidation>
    <dataValidation type="whole" operator="between" allowBlank="1" showInputMessage="1" showErrorMessage="1" sqref="B1:B2">
      <formula1>2</formula1>
      <formula2>6000</formula2>
    </dataValidation>
  </dataValidations>
  <pageMargins left="0.7" right="0.7" top="0.75" bottom="0.75" header="0.3" footer="0.3"/>
  <pageSetup paperSize="9" scale="50" orientation="portrait" horizontalDpi="1200" verticalDpi="1200"/>
  <headerFooter/>
  <drawing r:id="rId2"/>
  <legacyDrawing r:id="rId3"/>
  <controls>
    <mc:AlternateContent xmlns:mc="http://schemas.openxmlformats.org/markup-compatibility/2006">
      <mc:Choice Requires="x14">
        <control shapeId="1100" r:id="rId4" name="CommandButton1">
          <controlPr defaultSize="0" r:id="rId5">
            <anchor moveWithCells="1">
              <from>
                <xdr:col>0</xdr:col>
                <xdr:colOff>47625</xdr:colOff>
                <xdr:row>0</xdr:row>
                <xdr:rowOff>47625</xdr:rowOff>
              </from>
              <to>
                <xdr:col>3</xdr:col>
                <xdr:colOff>0</xdr:colOff>
                <xdr:row>1</xdr:row>
                <xdr:rowOff>152400</xdr:rowOff>
              </to>
            </anchor>
          </controlPr>
        </control>
      </mc:Choice>
      <mc:Fallback>
        <control shapeId="1100" r:id="rId4" name="CommandButton1"/>
      </mc:Fallback>
    </mc:AlternateContent>
  </controls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dcf74-4abb-4c55-8452-e690c63d1b75}">
            <x14:dataBar minLength="0" maxLength="100" border="1" gradient="0" negativeBarBorderColorSameAsPositive="0" negativeBarColorSameAsPositive="1" axisPosition="middle">
              <x14:cfvo type="autoMin"/>
              <x14:cfvo type="autoMax"/>
              <x14:borderColor rgb="FFFF0000"/>
              <x14:negativeBorderColor rgb="FF00FF00"/>
              <x14:axisColor theme="0"/>
            </x14:dataBar>
          </x14:cfRule>
          <xm:sqref>F13</xm:sqref>
        </x14:conditionalFormatting>
        <x14:conditionalFormatting xmlns:xm="http://schemas.microsoft.com/office/excel/2006/main">
          <x14:cfRule type="dataBar" id="{dcd66d14-0797-4c52-89bc-452cb10218d7}">
            <x14:dataBar minLength="0" maxLength="100" border="1" gradient="0" negativeBarBorderColorSameAsPositive="0" negativeBarColorSameAsPositive="1" axisPosition="middle">
              <x14:cfvo type="autoMin"/>
              <x14:cfvo type="autoMax"/>
              <x14:borderColor rgb="FFFF0000"/>
              <x14:negativeBorderColor rgb="FF00FF00"/>
              <x14:axisColor theme="0"/>
            </x14:dataBar>
          </x14:cfRule>
          <xm:sqref>F7:F8</xm:sqref>
        </x14:conditionalFormatting>
        <x14:conditionalFormatting xmlns:xm="http://schemas.microsoft.com/office/excel/2006/main">
          <x14:cfRule type="dataBar" id="{48024415-3134-45cd-8c3f-7a41762ae62a}">
            <x14:dataBar minLength="0" maxLength="100" border="1" gradient="0" negativeBarBorderColorSameAsPositive="0" negativeBarColorSameAsPositive="1" axisPosition="middle">
              <x14:cfvo type="autoMin"/>
              <x14:cfvo type="autoMax"/>
              <x14:borderColor rgb="FFFF0000"/>
              <x14:negativeBorderColor rgb="FF00FF00"/>
              <x14:axisColor theme="0"/>
            </x14:dataBar>
          </x14:cfRule>
          <xm:sqref>F9:F10</xm:sqref>
        </x14:conditionalFormatting>
        <x14:conditionalFormatting xmlns:xm="http://schemas.microsoft.com/office/excel/2006/main">
          <x14:cfRule type="dataBar" id="{d73190c5-21ca-46a5-9954-743a0c676d45}">
            <x14:dataBar minLength="0" maxLength="100" border="1" gradient="0" negativeBarBorderColorSameAsPositive="0" negativeBarColorSameAsPositive="1" axisPosition="middle">
              <x14:cfvo type="autoMin"/>
              <x14:cfvo type="autoMax"/>
              <x14:borderColor rgb="FFFF0000"/>
              <x14:negativeBorderColor rgb="FF00FF00"/>
              <x14:axisColor theme="0"/>
            </x14:dataBar>
          </x14:cfRule>
          <xm:sqref>F11:F12</xm:sqref>
        </x14:conditionalFormatting>
        <x14:conditionalFormatting xmlns:xm="http://schemas.microsoft.com/office/excel/2006/main">
          <x14:cfRule type="dataBar" id="{3da90724-5517-4b33-80f3-501e8baf00f4}">
            <x14:dataBar minLength="0" maxLength="100" border="1" gradient="0" negativeBarBorderColorSameAsPositive="0" negativeBarColorSameAsPositive="1" axisPosition="middle">
              <x14:cfvo type="autoMin"/>
              <x14:cfvo type="autoMax"/>
              <x14:borderColor rgb="FFFF0000"/>
              <x14:negativeBorderColor rgb="FF00FF00"/>
              <x14:axisColor theme="0"/>
            </x14:dataBar>
          </x14:cfRule>
          <xm:sqref>F5:F6 F14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_Settings"/>
  <dimension ref="A1:N25"/>
  <sheetViews>
    <sheetView showGridLines="0" showRowColHeaders="0" workbookViewId="0">
      <selection activeCell="C6" sqref="C6"/>
    </sheetView>
  </sheetViews>
  <sheetFormatPr defaultColWidth="9" defaultRowHeight="16.5"/>
  <cols>
    <col min="1" max="1" width="18.4285714285714" style="1" customWidth="1"/>
    <col min="2" max="2" width="9.14285714285714" style="2"/>
    <col min="3" max="3" width="12.8571428571429" style="2" customWidth="1"/>
    <col min="4" max="4" width="12.1428571428571" style="2" customWidth="1"/>
    <col min="5" max="11" width="9.14285714285714" style="2"/>
    <col min="12" max="12" width="11.4285714285714" style="2" customWidth="1"/>
    <col min="13" max="13" width="10.8571428571429" style="2" customWidth="1"/>
    <col min="14" max="14" width="12.7142857142857" style="2" customWidth="1"/>
    <col min="15" max="16384" width="9.14285714285714" style="2"/>
  </cols>
  <sheetData>
    <row r="1" spans="1:14">
      <c r="A1" s="3"/>
      <c r="B1" s="3"/>
      <c r="C1" s="4"/>
      <c r="D1" s="5" t="s">
        <v>31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A2" s="6" t="s">
        <v>32</v>
      </c>
      <c r="B2" s="6"/>
      <c r="C2" s="7">
        <f>MATCH(C3,C4:C10,0)+ROW(C4)-1</f>
        <v>10</v>
      </c>
      <c r="D2" s="8">
        <f>MATCH(C3,C4:C10,0)-1</f>
        <v>6</v>
      </c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>
      <c r="A3" s="6"/>
      <c r="B3" s="6" t="s">
        <v>33</v>
      </c>
      <c r="C3" s="10" t="str">
        <f>表1[[#Headers],[新浪财经]]</f>
        <v>新浪财经</v>
      </c>
      <c r="D3" s="100" t="str">
        <f ca="1">INDIRECT("D"&amp;行情中心Index)</f>
        <v>http://finance.sina.com.cn/realstock/company/</v>
      </c>
      <c r="E3" s="11" t="str">
        <f ca="1">""&amp;INDIRECT("E"&amp;行情中心Index)</f>
        <v>shsz</v>
      </c>
      <c r="F3" s="11" t="str">
        <f ca="1">""&amp;INDIRECT("F"&amp;行情中心Index)</f>
        <v>/nc.shtml</v>
      </c>
      <c r="G3" s="9"/>
      <c r="H3" s="9"/>
      <c r="I3" s="9"/>
      <c r="J3" s="9"/>
      <c r="K3" s="9"/>
      <c r="L3" s="9"/>
      <c r="M3" s="9"/>
      <c r="N3" s="9"/>
    </row>
    <row r="4" spans="1:14">
      <c r="A4" s="6"/>
      <c r="B4" s="9"/>
      <c r="C4" s="12" t="s">
        <v>34</v>
      </c>
      <c r="D4" s="101" t="s">
        <v>35</v>
      </c>
      <c r="E4" s="14"/>
      <c r="F4" s="101" t="s">
        <v>36</v>
      </c>
      <c r="G4" s="102" t="s">
        <v>37</v>
      </c>
      <c r="H4" s="9"/>
      <c r="I4" s="9"/>
      <c r="J4" s="9"/>
      <c r="K4" s="9"/>
      <c r="L4" s="9"/>
      <c r="M4" s="9"/>
      <c r="N4" s="9"/>
    </row>
    <row r="5" spans="1:14">
      <c r="A5" s="6"/>
      <c r="B5" s="9"/>
      <c r="C5" s="12" t="s">
        <v>38</v>
      </c>
      <c r="D5" s="101" t="s">
        <v>39</v>
      </c>
      <c r="E5" s="14"/>
      <c r="F5" s="13"/>
      <c r="G5" s="102" t="s">
        <v>40</v>
      </c>
      <c r="H5" s="9"/>
      <c r="I5" s="9"/>
      <c r="J5" s="9"/>
      <c r="K5" s="9"/>
      <c r="L5" s="9"/>
      <c r="M5" s="9"/>
      <c r="N5" s="9"/>
    </row>
    <row r="6" spans="1:14">
      <c r="A6" s="6"/>
      <c r="B6" s="9"/>
      <c r="C6" s="12" t="s">
        <v>41</v>
      </c>
      <c r="D6" s="101" t="s">
        <v>42</v>
      </c>
      <c r="E6" s="14"/>
      <c r="F6" s="101" t="s">
        <v>43</v>
      </c>
      <c r="G6" s="102" t="s">
        <v>44</v>
      </c>
      <c r="H6" s="9"/>
      <c r="I6" s="9"/>
      <c r="J6" s="9"/>
      <c r="K6" s="9"/>
      <c r="L6" s="9"/>
      <c r="M6" s="9"/>
      <c r="N6" s="9"/>
    </row>
    <row r="7" spans="1:14">
      <c r="A7" s="6"/>
      <c r="B7" s="9"/>
      <c r="C7" s="12" t="s">
        <v>45</v>
      </c>
      <c r="D7" s="101" t="s">
        <v>46</v>
      </c>
      <c r="E7" s="103" t="s">
        <v>47</v>
      </c>
      <c r="F7" s="101" t="s">
        <v>48</v>
      </c>
      <c r="G7" s="102" t="s">
        <v>49</v>
      </c>
      <c r="H7" s="9"/>
      <c r="I7" s="9"/>
      <c r="J7" s="9"/>
      <c r="K7" s="9"/>
      <c r="L7" s="9"/>
      <c r="M7" s="9"/>
      <c r="N7" s="9"/>
    </row>
    <row r="8" spans="1:14">
      <c r="A8" s="6"/>
      <c r="B8" s="9"/>
      <c r="C8" s="12" t="s">
        <v>50</v>
      </c>
      <c r="D8" s="101" t="s">
        <v>51</v>
      </c>
      <c r="E8" s="14"/>
      <c r="F8" s="101" t="s">
        <v>36</v>
      </c>
      <c r="G8" s="102" t="s">
        <v>52</v>
      </c>
      <c r="H8" s="9"/>
      <c r="I8" s="9"/>
      <c r="J8" s="9"/>
      <c r="K8" s="9"/>
      <c r="L8" s="9"/>
      <c r="M8" s="9"/>
      <c r="N8" s="9"/>
    </row>
    <row r="9" spans="1:14">
      <c r="A9" s="6"/>
      <c r="B9" s="9"/>
      <c r="C9" s="16" t="s">
        <v>53</v>
      </c>
      <c r="D9" s="104" t="s">
        <v>54</v>
      </c>
      <c r="E9" s="18"/>
      <c r="F9" s="104" t="s">
        <v>36</v>
      </c>
      <c r="G9" s="105" t="s">
        <v>55</v>
      </c>
      <c r="H9" s="9"/>
      <c r="I9" s="9"/>
      <c r="J9" s="9"/>
      <c r="K9" s="9"/>
      <c r="L9" s="9"/>
      <c r="M9" s="9"/>
      <c r="N9" s="9"/>
    </row>
    <row r="10" spans="1:14">
      <c r="A10" s="6"/>
      <c r="B10" s="9"/>
      <c r="C10" s="12" t="s">
        <v>19</v>
      </c>
      <c r="D10" s="101" t="s">
        <v>56</v>
      </c>
      <c r="E10" s="103" t="s">
        <v>47</v>
      </c>
      <c r="F10" s="101" t="s">
        <v>57</v>
      </c>
      <c r="G10" s="102" t="s">
        <v>58</v>
      </c>
      <c r="H10" s="9"/>
      <c r="I10" s="9"/>
      <c r="J10" s="9"/>
      <c r="K10" s="9"/>
      <c r="L10" s="9"/>
      <c r="M10" s="9"/>
      <c r="N10" s="9"/>
    </row>
    <row r="11" spans="1:14">
      <c r="A11" s="20" t="s">
        <v>59</v>
      </c>
      <c r="B11" s="20" t="s">
        <v>59</v>
      </c>
      <c r="C11" s="20" t="s">
        <v>59</v>
      </c>
      <c r="D11" s="20" t="s">
        <v>59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>
      <c r="A12" s="6"/>
      <c r="B12" s="9"/>
      <c r="C12" s="6"/>
      <c r="D12" s="15"/>
      <c r="E12" s="9"/>
      <c r="F12" s="9"/>
      <c r="G12" s="9"/>
      <c r="H12" s="9"/>
      <c r="I12" s="9"/>
      <c r="J12" s="9"/>
      <c r="K12" s="9"/>
      <c r="L12" s="9"/>
      <c r="M12" s="9"/>
      <c r="N12" s="9"/>
    </row>
    <row r="14" spans="1:1">
      <c r="A14" s="2"/>
    </row>
    <row r="15" spans="6:6">
      <c r="F15" s="21"/>
    </row>
    <row r="16" spans="2:6">
      <c r="B16" s="1" t="s">
        <v>60</v>
      </c>
      <c r="C16" s="22" t="s">
        <v>61</v>
      </c>
      <c r="F16" s="21"/>
    </row>
    <row r="17" spans="1:3">
      <c r="A17" s="2"/>
      <c r="B17" s="1" t="s">
        <v>62</v>
      </c>
      <c r="C17" s="22" t="s">
        <v>63</v>
      </c>
    </row>
    <row r="18" spans="1:3">
      <c r="A18" s="2"/>
      <c r="B18" s="1" t="s">
        <v>64</v>
      </c>
      <c r="C18" s="22" t="s">
        <v>65</v>
      </c>
    </row>
    <row r="19" spans="1:2">
      <c r="A19" s="2"/>
      <c r="B19" s="21"/>
    </row>
    <row r="20" spans="1:2">
      <c r="A20" s="2"/>
      <c r="B20" s="21"/>
    </row>
    <row r="21" spans="1:2">
      <c r="A21" s="2"/>
      <c r="B21" s="21"/>
    </row>
    <row r="22" spans="1:2">
      <c r="A22" s="2"/>
      <c r="B22" s="23"/>
    </row>
    <row r="23" spans="1:2">
      <c r="A23" s="2"/>
      <c r="B23" s="23"/>
    </row>
    <row r="24" spans="1:2">
      <c r="A24" s="2"/>
      <c r="B24" s="23"/>
    </row>
    <row r="25" spans="6:6">
      <c r="F25" s="23"/>
    </row>
  </sheetData>
  <hyperlinks>
    <hyperlink ref="D1" r:id="rId1" display="http://quote.tool.hexun.com/hqzx/quote.aspx?type=2&amp;market=0&amp;sorttype=3&amp;updown=up&amp;page=1&amp;count=5000"/>
  </hyperlink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Yaobiyun</dc:creator>
  <cp:lastModifiedBy>彩虹</cp:lastModifiedBy>
  <dcterms:created xsi:type="dcterms:W3CDTF">2015-12-12T09:52:00Z</dcterms:created>
  <dcterms:modified xsi:type="dcterms:W3CDTF">2019-06-13T09:13:02Z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2052-11.1.0.8663</vt:lpwstr>
  </property>
</Properties>
</file>