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zalo\"/>
    </mc:Choice>
  </mc:AlternateContent>
  <xr:revisionPtr revIDLastSave="0" documentId="13_ncr:1_{91174FB5-E743-4334-82D9-7086F8347FF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BG" sheetId="4" state="hidden" r:id="rId1"/>
    <sheet name="Sheet1" sheetId="5" r:id="rId2"/>
  </sheets>
  <definedNames>
    <definedName name="_xlnm._FilterDatabase" localSheetId="0" hidden="1">BG!$A$9:$L$64</definedName>
    <definedName name="_xlnm._FilterDatabase" localSheetId="1" hidden="1">Sheet1!$A$9:$K$39</definedName>
    <definedName name="_xlnm.Print_Area" localSheetId="0">BG!$A$1:$K$69</definedName>
    <definedName name="_xlnm.Print_Area" localSheetId="1">Sheet1!$A$1:$K$45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4" l="1"/>
  <c r="H51" i="4"/>
  <c r="H50" i="4"/>
  <c r="H49" i="4"/>
  <c r="H48" i="4"/>
  <c r="H47" i="4"/>
  <c r="H46" i="4"/>
  <c r="H45" i="4"/>
  <c r="H44" i="4"/>
  <c r="H43" i="4"/>
  <c r="H42" i="4"/>
  <c r="F42" i="4"/>
  <c r="F41" i="4"/>
  <c r="H41" i="4" s="1"/>
  <c r="H40" i="4"/>
  <c r="H39" i="4"/>
  <c r="H38" i="4"/>
  <c r="H37" i="4"/>
  <c r="F36" i="4"/>
  <c r="H36" i="4" s="1"/>
  <c r="H35" i="4"/>
  <c r="H34" i="4"/>
  <c r="H33" i="4"/>
  <c r="H32" i="4"/>
  <c r="F32" i="4"/>
  <c r="H31" i="4"/>
  <c r="H30" i="4"/>
  <c r="F29" i="4"/>
  <c r="H29" i="4" s="1"/>
  <c r="F28" i="4"/>
  <c r="H28" i="4" s="1"/>
  <c r="F27" i="4"/>
  <c r="H27" i="4" s="1"/>
  <c r="F26" i="4"/>
  <c r="H26" i="4" s="1"/>
  <c r="H25" i="4"/>
  <c r="F25" i="4"/>
  <c r="H24" i="4"/>
  <c r="F23" i="4"/>
  <c r="H23" i="4" s="1"/>
  <c r="H22" i="4"/>
  <c r="H21" i="4"/>
  <c r="F20" i="4"/>
  <c r="H20" i="4" s="1"/>
  <c r="H19" i="4"/>
  <c r="H18" i="4"/>
  <c r="H17" i="4"/>
  <c r="F16" i="4"/>
  <c r="H16" i="4" s="1"/>
  <c r="F15" i="4"/>
  <c r="H15" i="4" s="1"/>
  <c r="H14" i="4"/>
  <c r="F14" i="4"/>
  <c r="F13" i="4"/>
  <c r="H13" i="4" s="1"/>
  <c r="F12" i="4"/>
  <c r="H12" i="4" s="1"/>
  <c r="H11" i="4"/>
  <c r="H10" i="4"/>
  <c r="H53" i="4" s="1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28" i="5" l="1"/>
</calcChain>
</file>

<file path=xl/sharedStrings.xml><?xml version="1.0" encoding="utf-8"?>
<sst xmlns="http://schemas.openxmlformats.org/spreadsheetml/2006/main" count="326" uniqueCount="145">
  <si>
    <t>Công Ty TNHH Hóa Chất Thiết Bị Vật Tư Thiên Phú</t>
  </si>
  <si>
    <t>Số 30 Nguyễn Văn Lượng, Phường An Nhơn, Thành phố Hồ Chí Minh, Việt Nam</t>
  </si>
  <si>
    <t>THƯ CHÀO GIÁ</t>
  </si>
  <si>
    <t>Kính gửi   : Ms  Trâm</t>
  </si>
  <si>
    <r>
      <rPr>
        <i/>
        <u/>
        <sz val="13"/>
        <color theme="1"/>
        <rFont val="Calibri"/>
        <family val="2"/>
        <scheme val="minor"/>
      </rPr>
      <t>Người gửi:</t>
    </r>
    <r>
      <rPr>
        <i/>
        <sz val="13"/>
        <color theme="1"/>
        <rFont val="Calibri"/>
        <family val="2"/>
        <scheme val="minor"/>
      </rPr>
      <t xml:space="preserve"> Ms Hồng - NVKD</t>
    </r>
  </si>
  <si>
    <t>Công Ty Phân Bón và Hóa Chất Cần Thơ</t>
  </si>
  <si>
    <r>
      <rPr>
        <i/>
        <u/>
        <sz val="13"/>
        <color rgb="FF00B0F0"/>
        <rFont val="Calibri"/>
        <family val="2"/>
        <scheme val="minor"/>
      </rPr>
      <t xml:space="preserve">SĐT: </t>
    </r>
    <r>
      <rPr>
        <i/>
        <sz val="13"/>
        <color theme="1"/>
        <rFont val="Calibri"/>
        <family val="2"/>
        <scheme val="minor"/>
      </rPr>
      <t>0973 731 909</t>
    </r>
  </si>
  <si>
    <t>Công Ty Cổ Phần Phân Bón &amp; Hóa Chất Cần Thơ</t>
  </si>
  <si>
    <r>
      <rPr>
        <i/>
        <u/>
        <sz val="13"/>
        <color rgb="FF00B0F0"/>
        <rFont val="Calibri"/>
        <family val="2"/>
        <scheme val="minor"/>
      </rPr>
      <t>Skype:</t>
    </r>
    <r>
      <rPr>
        <i/>
        <sz val="13"/>
        <color theme="1"/>
        <rFont val="Calibri"/>
        <family val="2"/>
        <scheme val="minor"/>
      </rPr>
      <t>Hoachatthienphuhcm</t>
    </r>
  </si>
  <si>
    <r>
      <rPr>
        <b/>
        <sz val="13"/>
        <color theme="1"/>
        <rFont val="Calibri"/>
        <family val="2"/>
        <scheme val="minor"/>
      </rPr>
      <t>Ngày báo giá</t>
    </r>
    <r>
      <rPr>
        <sz val="13"/>
        <color theme="1"/>
        <rFont val="Calibri"/>
        <family val="2"/>
        <scheme val="minor"/>
      </rPr>
      <t>: 05/05/2026  Số báo giá 1-05052026</t>
    </r>
  </si>
  <si>
    <t>Chúng tôi xin trân trọng gửi đến quý khách bảng chào giá như sau:</t>
  </si>
  <si>
    <t>STT</t>
  </si>
  <si>
    <t>Code</t>
  </si>
  <si>
    <t>Tên Hàng</t>
  </si>
  <si>
    <t>NXS</t>
  </si>
  <si>
    <t>Quy cách</t>
  </si>
  <si>
    <t>Đơn giá
chưa VAT</t>
  </si>
  <si>
    <t>SL</t>
  </si>
  <si>
    <t>Thành tiền (đã VAT)</t>
  </si>
  <si>
    <t>VAT</t>
  </si>
  <si>
    <t>Ghi chú</t>
  </si>
  <si>
    <t>Sulfuric acid 95-97%</t>
  </si>
  <si>
    <t>Ấn Độ</t>
  </si>
  <si>
    <t>5L/can</t>
  </si>
  <si>
    <t>Có sẵn</t>
  </si>
  <si>
    <t>Nitric acid</t>
  </si>
  <si>
    <t>Merck</t>
  </si>
  <si>
    <t>2.5L/chai</t>
  </si>
  <si>
    <t>TQ</t>
  </si>
  <si>
    <t>500ml/chai</t>
  </si>
  <si>
    <t>Phosphoric acid</t>
  </si>
  <si>
    <t>Boron standard solution traceable to SRM from NIST H3BO3 in H2O 1000 mg/l B Certipur®</t>
  </si>
  <si>
    <t>Cuối tháng có hàng</t>
  </si>
  <si>
    <t>Ống chuẩn AgNO3 0.1N</t>
  </si>
  <si>
    <t>VN</t>
  </si>
  <si>
    <t>Ống</t>
  </si>
  <si>
    <t>SILVER NITRATE SOLUTION F OR 1000 ML C(AG 0,1 mol/l (0,1 N)</t>
  </si>
  <si>
    <t>Ống chuẩn H2SO4 0.1N</t>
  </si>
  <si>
    <t>Sulfuric acid for 1000 ml , c(H2SO4) = 0.05 mol/l (0.1 N) ...</t>
  </si>
  <si>
    <t>Ống chuẩn EDTA 0.05M</t>
  </si>
  <si>
    <t>EDTA-Na2</t>
  </si>
  <si>
    <t>250g/chai</t>
  </si>
  <si>
    <t>Ammonia solution NH3</t>
  </si>
  <si>
    <t>Citric acid monohydrate</t>
  </si>
  <si>
    <t>500g/chai</t>
  </si>
  <si>
    <t>Azomethine H</t>
  </si>
  <si>
    <t>10g/chai</t>
  </si>
  <si>
    <t>Estimated to ship on17 July 2026</t>
  </si>
  <si>
    <t>Cồn tuyệt đối</t>
  </si>
  <si>
    <t>1L/chai</t>
  </si>
  <si>
    <t>Ammonium iron (II) sulfate hexahydrate</t>
  </si>
  <si>
    <t>Hyamine® 1622-solution</t>
  </si>
  <si>
    <t>Chloroform
for analysis EMSURE® ACS,ISO,Reag. Ph Eur</t>
  </si>
  <si>
    <t>Cuvet nhựa PS 4ml</t>
  </si>
  <si>
    <t>Flmedical-Ý</t>
  </si>
  <si>
    <t>Hộp/100</t>
  </si>
  <si>
    <t>Cuvet nhựa PS tóp đáy 2ml</t>
  </si>
  <si>
    <t>Đũa Thủy tinh F6*200mm</t>
  </si>
  <si>
    <t>Cái</t>
  </si>
  <si>
    <t>Bình tam giác thủy tinh, miệng rộng 100ml</t>
  </si>
  <si>
    <t>Bình tam giác thủy tinh, miệng rộng 250ml</t>
  </si>
  <si>
    <t xml:space="preserve">Cốc thủy tinh 250ml </t>
  </si>
  <si>
    <t>Cốc 100ml</t>
  </si>
  <si>
    <t>Phễu Thủy Tinh F75mm</t>
  </si>
  <si>
    <t>Phễu Thủy Tinh F100mm</t>
  </si>
  <si>
    <t>Phễu nhựa 100mm TQ</t>
  </si>
  <si>
    <t>Chổi rửa dụng cụ màu đen loại lớn 40cm</t>
  </si>
  <si>
    <t>Pipette nhựa tiệt trùng 2ml</t>
  </si>
  <si>
    <t>Biologix-Mỹ</t>
  </si>
  <si>
    <t>Cây sâm lấy mẫu loại nhỏ</t>
  </si>
  <si>
    <t>Túi PE 500g</t>
  </si>
  <si>
    <t>kg</t>
  </si>
  <si>
    <t>Túi PE 2kg</t>
  </si>
  <si>
    <t>Túi zipper 1kg ( chỉ đỏ)</t>
  </si>
  <si>
    <t>Cồn CN hàng cty</t>
  </si>
  <si>
    <t>SMV-3500</t>
  </si>
  <si>
    <t>Máy Vortex Mixer (Smart, Knob)
Rotating Speed Range : 260-3500RPM
Operation Method: Knob + Scale
Oscillation Mode: Circumference
Circumferential Diameter: 3mm
Operation Mode: Touch/Continuous Operation
Motor Type: Brushless DC motor
Input Power: 36W
Voltage: AC100-240V/50-60Hz
Dimension:140×140×127mm
Weight: 4.4kg</t>
  </si>
  <si>
    <t>Servicebio</t>
  </si>
  <si>
    <t>TH600B</t>
  </si>
  <si>
    <t>Nhiệt ẩm kế treo tường</t>
  </si>
  <si>
    <t>Phenolphathalein</t>
  </si>
  <si>
    <t>25g/chai</t>
  </si>
  <si>
    <t>Có sẵn/ xuất hóa đơn dưới tên công ty Đệ Nhất</t>
  </si>
  <si>
    <t>Đầu lọc PTFE 0.22um , 13mm</t>
  </si>
  <si>
    <t>Hộp/100 cái</t>
  </si>
  <si>
    <t>Đầu lọc PTFE 0.22um , 25mm</t>
  </si>
  <si>
    <t>nắp vặn dùng cho vial 2ml silicon/PTFE đệm xẻ rãnh ngang</t>
  </si>
  <si>
    <t>Gói/100 cái</t>
  </si>
  <si>
    <t>Giá phơi dụng cụ 1mặt = thép bọc nhựa, có khay hứng 	650(H)*360mm(W), 55 vị trí</t>
  </si>
  <si>
    <t>Ống ly tâm 50ml</t>
  </si>
  <si>
    <t>Thùng /500 cái</t>
  </si>
  <si>
    <t>Thành tiền đã VAT</t>
  </si>
  <si>
    <t>* Các điều khoản thương mại:</t>
  </si>
  <si>
    <t xml:space="preserve">1. Giá trên là giá đã bao gồm thuế giá trị gia tăng </t>
  </si>
  <si>
    <t xml:space="preserve">2. Thời gian giao hàng 2-4 ngày đối với hàng có sẵn. </t>
  </si>
  <si>
    <t>Đối với hàng đặt, thời gian dự kiến mang tính chất tham khảo, thời gian thực tế sẽ theo lịch cập nhật của NSX</t>
  </si>
  <si>
    <t xml:space="preserve">3. Thanh toán bằng  Chuyển khoản </t>
  </si>
  <si>
    <t>4. Bảng chào giá có giá trị trong  30 ngày . Tồn kho có giá trị tại thời điểm báo giá</t>
  </si>
  <si>
    <t>5. Thông tin chuyển khoản</t>
  </si>
  <si>
    <t>Tên tài khoản:  Công Ty TNHH Hóa Chất Thiết Bị Vật Tư Thiên Phú</t>
  </si>
  <si>
    <t>Số tài khoản 0911 0000 23169 ngân hàng TMCP ngoại thương Việt Nam- CN Gò Vấp</t>
  </si>
  <si>
    <t xml:space="preserve">Chúng tôi rất mong nhận được sự hợp tác của quý khách hàng </t>
  </si>
  <si>
    <t>Trân Trọng.</t>
  </si>
  <si>
    <t>Xác nhận đặt hàng</t>
  </si>
  <si>
    <t>Phạm Thị Hồng</t>
  </si>
  <si>
    <t>Kính gửi   : Ms  Thảo</t>
  </si>
  <si>
    <r>
      <rPr>
        <b/>
        <sz val="13"/>
        <color theme="1"/>
        <rFont val="Calibri"/>
        <family val="2"/>
        <scheme val="minor"/>
      </rPr>
      <t>Ngày báo giá</t>
    </r>
    <r>
      <rPr>
        <sz val="13"/>
        <color theme="1"/>
        <rFont val="Calibri"/>
        <family val="2"/>
        <scheme val="minor"/>
      </rPr>
      <t>: 08/09/2026  Số báo giá 1-080982026</t>
    </r>
  </si>
  <si>
    <t>Cas</t>
  </si>
  <si>
    <t>Chloroform for analysis EMSURE®</t>
  </si>
  <si>
    <t>67-66-3</t>
  </si>
  <si>
    <t>025.01.100</t>
  </si>
  <si>
    <t>Cốc thủy tinh thấp thành 100ml</t>
  </si>
  <si>
    <t>Isolab</t>
  </si>
  <si>
    <t>Giấy Lọc Định Lượng  TB 202-110mm (Giấy lọc không tro)</t>
  </si>
  <si>
    <t>Newstar</t>
  </si>
  <si>
    <t>Hộp</t>
  </si>
  <si>
    <t>Thìa cân  scraper 150mm-200mm</t>
  </si>
  <si>
    <t>Thìa cân  1 đầu tròn, 1 đầu dẹp  175mm-200mm</t>
  </si>
  <si>
    <t>Thìa cân 2 đầu tròn 160mm-200mm</t>
  </si>
  <si>
    <t>013.01.101</t>
  </si>
  <si>
    <t>Bình định mức thủy tinh 100ml, 14/23, Class A</t>
  </si>
  <si>
    <t>013.01.901</t>
  </si>
  <si>
    <t>Bình định mức thủy tinh 1000ml, 24/29, Class A</t>
  </si>
  <si>
    <t>022.01.001</t>
  </si>
  <si>
    <t>Giá Pipet dạng xoay , 94 vị trí</t>
  </si>
  <si>
    <t>Ông ly tâm 50ml</t>
  </si>
  <si>
    <t>Aircon</t>
  </si>
  <si>
    <t>Thùng/500 cái</t>
  </si>
  <si>
    <t>Ông ly tâm 15ml</t>
  </si>
  <si>
    <t>A955-4</t>
  </si>
  <si>
    <t>Acetonitrile, Optima LC/MS &gt;= 99.9</t>
  </si>
  <si>
    <t>Fisher</t>
  </si>
  <si>
    <t>75-05-8</t>
  </si>
  <si>
    <t>4L/chai</t>
  </si>
  <si>
    <t>A998-4</t>
  </si>
  <si>
    <t>Acetonitrile Hplc Grade &gt;= 99.9</t>
  </si>
  <si>
    <t>7487-88-9</t>
  </si>
  <si>
    <t>1kg/chai</t>
  </si>
  <si>
    <t>Chai trung tính nắp vặn 1L</t>
  </si>
  <si>
    <t>Duran</t>
  </si>
  <si>
    <t>Giấy Lọc Định Tính chảy chậm  103-110mm</t>
  </si>
  <si>
    <t>013.01.026</t>
  </si>
  <si>
    <t>Bình định mức thủy tinh trắng 25ml, 12/21, Class A</t>
  </si>
  <si>
    <t>M/1100/60</t>
  </si>
  <si>
    <t>Magnesium Sulfate, Slr, Dried, Extra 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</si>
</sst>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_);_(@_)"/>
    <numFmt numFmtId="165" formatCode="_-* #,##0.00_-;\-* #,##0.00_-;_-* &quot;-&quot;??_-;_-@_-"/>
    <numFmt numFmtId="169" formatCode="_(* #,##0_);_(* \(#,##0\);_(* &quot;-&quot;??_);_(@_)"/>
  </numFmts>
  <fonts count="28">
    <font>
      <sz val="11"/>
      <color theme="1"/>
      <name val="Calibri"/>
      <charset val="163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5"/>
      <color theme="5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B0F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25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rgb="FFFF0000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Arial"/>
      <family val="2"/>
    </font>
    <font>
      <sz val="10"/>
      <color theme="1"/>
      <name val=".VnArial Narrow"/>
      <family val="2"/>
    </font>
    <font>
      <i/>
      <u/>
      <sz val="13"/>
      <color theme="1"/>
      <name val="Calibri"/>
      <family val="2"/>
      <scheme val="minor"/>
    </font>
    <font>
      <i/>
      <u/>
      <sz val="13"/>
      <color rgb="FF00B0F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23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5" fontId="22" fillId="0" borderId="0" applyFont="0" applyFill="0" applyBorder="0" applyAlignment="0" applyProtection="0"/>
    <xf numFmtId="0" fontId="21" fillId="0" borderId="0"/>
    <xf numFmtId="0" fontId="20" fillId="0" borderId="0"/>
    <xf numFmtId="43" fontId="27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0" xfId="9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7" fontId="9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9" fontId="6" fillId="0" borderId="0" xfId="9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5" fillId="0" borderId="0" xfId="9" applyNumberFormat="1" applyFont="1" applyAlignment="1">
      <alignment vertical="center"/>
    </xf>
    <xf numFmtId="169" fontId="7" fillId="3" borderId="2" xfId="9" applyNumberFormat="1" applyFont="1" applyFill="1" applyBorder="1" applyAlignment="1">
      <alignment horizontal="center" vertical="center" wrapText="1"/>
    </xf>
    <xf numFmtId="41" fontId="7" fillId="3" borderId="2" xfId="2" applyNumberFormat="1" applyFont="1" applyFill="1" applyBorder="1" applyAlignment="1">
      <alignment horizontal="center" vertical="center" wrapText="1"/>
    </xf>
    <xf numFmtId="37" fontId="9" fillId="0" borderId="2" xfId="0" applyNumberFormat="1" applyFont="1" applyBorder="1" applyAlignment="1">
      <alignment horizontal="center" vertical="center" wrapText="1"/>
    </xf>
    <xf numFmtId="169" fontId="8" fillId="0" borderId="2" xfId="9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9" fontId="8" fillId="0" borderId="2" xfId="9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1" fontId="7" fillId="3" borderId="2" xfId="2" applyNumberFormat="1" applyFont="1" applyFill="1" applyBorder="1" applyAlignment="1">
      <alignment horizontal="center" vertical="center"/>
    </xf>
    <xf numFmtId="169" fontId="8" fillId="0" borderId="2" xfId="6" applyNumberFormat="1" applyFont="1" applyFill="1" applyBorder="1" applyAlignment="1">
      <alignment horizontal="right" vertical="center"/>
    </xf>
    <xf numFmtId="9" fontId="8" fillId="0" borderId="2" xfId="2" applyNumberFormat="1" applyFont="1" applyFill="1" applyBorder="1" applyAlignment="1">
      <alignment horizontal="center" vertical="center"/>
    </xf>
    <xf numFmtId="41" fontId="8" fillId="0" borderId="2" xfId="2" applyNumberFormat="1" applyFont="1" applyFill="1" applyBorder="1" applyAlignment="1">
      <alignment horizontal="center" vertical="center" wrapText="1"/>
    </xf>
    <xf numFmtId="169" fontId="17" fillId="0" borderId="0" xfId="9" applyNumberFormat="1" applyFont="1"/>
    <xf numFmtId="169" fontId="7" fillId="0" borderId="2" xfId="6" applyNumberFormat="1" applyFont="1" applyFill="1" applyBorder="1" applyAlignment="1">
      <alignment vertical="center"/>
    </xf>
    <xf numFmtId="169" fontId="7" fillId="0" borderId="4" xfId="6" applyNumberFormat="1" applyFont="1" applyFill="1" applyBorder="1" applyAlignment="1">
      <alignment vertical="center"/>
    </xf>
    <xf numFmtId="169" fontId="8" fillId="0" borderId="5" xfId="6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vertical="center"/>
    </xf>
    <xf numFmtId="169" fontId="7" fillId="0" borderId="2" xfId="9" applyNumberFormat="1" applyFont="1" applyBorder="1" applyAlignment="1">
      <alignment horizontal="center" vertical="center" wrapText="1"/>
    </xf>
    <xf numFmtId="41" fontId="7" fillId="0" borderId="2" xfId="2" applyNumberFormat="1" applyFont="1" applyBorder="1" applyAlignment="1">
      <alignment horizontal="center" vertical="center" wrapText="1"/>
    </xf>
    <xf numFmtId="169" fontId="8" fillId="2" borderId="2" xfId="9" applyNumberFormat="1" applyFont="1" applyFill="1" applyBorder="1" applyAlignment="1">
      <alignment horizontal="center" vertical="center"/>
    </xf>
    <xf numFmtId="169" fontId="8" fillId="2" borderId="2" xfId="6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9" fontId="8" fillId="0" borderId="2" xfId="9" applyNumberFormat="1" applyFont="1" applyFill="1" applyBorder="1" applyAlignment="1">
      <alignment horizontal="center" vertical="center"/>
    </xf>
    <xf numFmtId="169" fontId="8" fillId="2" borderId="2" xfId="9" applyNumberFormat="1" applyFont="1" applyFill="1" applyBorder="1" applyAlignment="1">
      <alignment vertical="center"/>
    </xf>
    <xf numFmtId="169" fontId="8" fillId="0" borderId="2" xfId="9" applyNumberFormat="1" applyFont="1" applyBorder="1" applyAlignment="1">
      <alignment vertical="center"/>
    </xf>
    <xf numFmtId="169" fontId="8" fillId="2" borderId="6" xfId="9" applyNumberFormat="1" applyFont="1" applyFill="1" applyBorder="1" applyAlignment="1">
      <alignment vertical="center"/>
    </xf>
    <xf numFmtId="169" fontId="8" fillId="2" borderId="7" xfId="9" applyNumberFormat="1" applyFont="1" applyFill="1" applyBorder="1" applyAlignment="1">
      <alignment vertical="center"/>
    </xf>
    <xf numFmtId="169" fontId="8" fillId="0" borderId="7" xfId="9" applyNumberFormat="1" applyFont="1" applyBorder="1" applyAlignment="1">
      <alignment vertical="center"/>
    </xf>
    <xf numFmtId="169" fontId="8" fillId="0" borderId="2" xfId="9" applyNumberFormat="1" applyFont="1" applyFill="1" applyBorder="1" applyAlignment="1">
      <alignment vertical="center"/>
    </xf>
    <xf numFmtId="41" fontId="7" fillId="0" borderId="2" xfId="2" applyNumberFormat="1" applyFont="1" applyBorder="1" applyAlignment="1">
      <alignment horizontal="center" vertical="center"/>
    </xf>
    <xf numFmtId="41" fontId="8" fillId="0" borderId="2" xfId="2" applyNumberFormat="1" applyFont="1" applyBorder="1" applyAlignment="1">
      <alignment horizontal="center" vertical="center"/>
    </xf>
    <xf numFmtId="9" fontId="8" fillId="2" borderId="2" xfId="2" applyNumberFormat="1" applyFont="1" applyFill="1" applyBorder="1" applyAlignment="1">
      <alignment horizontal="center" vertical="center"/>
    </xf>
    <xf numFmtId="41" fontId="8" fillId="2" borderId="2" xfId="2" applyNumberFormat="1" applyFont="1" applyFill="1" applyBorder="1" applyAlignment="1">
      <alignment horizontal="center" vertical="center" wrapText="1"/>
    </xf>
    <xf numFmtId="169" fontId="0" fillId="2" borderId="0" xfId="9" applyNumberFormat="1" applyFont="1" applyFill="1" applyAlignment="1">
      <alignment vertical="center"/>
    </xf>
    <xf numFmtId="43" fontId="1" fillId="2" borderId="0" xfId="0" applyNumberFormat="1" applyFont="1" applyFill="1" applyAlignment="1">
      <alignment vertical="center"/>
    </xf>
    <xf numFmtId="43" fontId="1" fillId="0" borderId="0" xfId="0" applyNumberFormat="1" applyFont="1" applyAlignment="1">
      <alignment vertical="center"/>
    </xf>
    <xf numFmtId="169" fontId="17" fillId="2" borderId="0" xfId="9" applyNumberFormat="1" applyFont="1" applyFill="1" applyAlignment="1">
      <alignment vertical="center"/>
    </xf>
    <xf numFmtId="164" fontId="18" fillId="6" borderId="2" xfId="8" applyNumberFormat="1" applyFont="1" applyFill="1" applyBorder="1" applyAlignment="1">
      <alignment horizontal="center" vertical="center"/>
    </xf>
    <xf numFmtId="164" fontId="18" fillId="7" borderId="2" xfId="8" applyNumberFormat="1" applyFont="1" applyFill="1" applyBorder="1" applyAlignment="1">
      <alignment horizontal="center" vertical="center"/>
    </xf>
    <xf numFmtId="9" fontId="8" fillId="2" borderId="6" xfId="2" applyNumberFormat="1" applyFont="1" applyFill="1" applyBorder="1" applyAlignment="1">
      <alignment horizontal="center" vertical="center"/>
    </xf>
    <xf numFmtId="41" fontId="8" fillId="2" borderId="6" xfId="2" applyNumberFormat="1" applyFont="1" applyFill="1" applyBorder="1" applyAlignment="1">
      <alignment horizontal="center" vertical="center" wrapText="1"/>
    </xf>
    <xf numFmtId="164" fontId="18" fillId="2" borderId="6" xfId="8" applyNumberFormat="1" applyFont="1" applyFill="1" applyBorder="1" applyAlignment="1">
      <alignment horizontal="center" vertical="center"/>
    </xf>
    <xf numFmtId="169" fontId="17" fillId="2" borderId="2" xfId="9" applyNumberFormat="1" applyFont="1" applyFill="1" applyBorder="1"/>
    <xf numFmtId="9" fontId="8" fillId="2" borderId="7" xfId="2" applyNumberFormat="1" applyFont="1" applyFill="1" applyBorder="1" applyAlignment="1">
      <alignment horizontal="center" vertical="center"/>
    </xf>
    <xf numFmtId="9" fontId="8" fillId="0" borderId="7" xfId="2" applyNumberFormat="1" applyFont="1" applyFill="1" applyBorder="1" applyAlignment="1">
      <alignment horizontal="center" vertical="center"/>
    </xf>
    <xf numFmtId="169" fontId="0" fillId="0" borderId="0" xfId="9" applyNumberFormat="1" applyFont="1" applyFill="1" applyAlignment="1">
      <alignment vertical="center"/>
    </xf>
    <xf numFmtId="41" fontId="19" fillId="2" borderId="2" xfId="2" applyNumberFormat="1" applyFont="1" applyFill="1" applyBorder="1" applyAlignment="1">
      <alignment horizontal="center" vertical="center" wrapText="1"/>
    </xf>
    <xf numFmtId="169" fontId="7" fillId="0" borderId="5" xfId="6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0">
    <cellStyle name="%" xfId="8" xr:uid="{00000000-0005-0000-0000-000024000000}"/>
    <cellStyle name="Comma" xfId="9" builtinId="3"/>
    <cellStyle name="Comma 2" xfId="2" xr:uid="{00000000-0005-0000-0000-000002000000}"/>
    <cellStyle name="Comma 4" xfId="6" xr:uid="{00000000-0005-0000-0000-00001B000000}"/>
    <cellStyle name="Normal" xfId="0" builtinId="0"/>
    <cellStyle name="Normal 12 3" xfId="3" xr:uid="{00000000-0005-0000-0000-000005000000}"/>
    <cellStyle name="Normal 2" xfId="1" xr:uid="{00000000-0005-0000-0000-000001000000}"/>
    <cellStyle name="Normal 3" xfId="4" xr:uid="{00000000-0005-0000-0000-000016000000}"/>
    <cellStyle name="Normal 3 2" xfId="5" xr:uid="{00000000-0005-0000-0000-000018000000}"/>
    <cellStyle name="Normal 6" xfId="7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112060</xdr:colOff>
      <xdr:row>0</xdr:row>
      <xdr:rowOff>201706</xdr:rowOff>
    </xdr:from>
    <xdr:to>
      <xdr:col>2</xdr:col>
      <xdr:colOff>479353</xdr:colOff>
      <xdr:row>1</xdr:row>
      <xdr:rowOff>59765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190" y="201295"/>
          <a:ext cx="1440815" cy="5949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411032</xdr:colOff>
      <xdr:row>4</xdr:row>
      <xdr:rowOff>138131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004060" cy="18840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500529</xdr:colOff>
      <xdr:row>30</xdr:row>
      <xdr:rowOff>82179</xdr:rowOff>
    </xdr:from>
    <xdr:to>
      <xdr:col>24</xdr:col>
      <xdr:colOff>29882</xdr:colOff>
      <xdr:row>42</xdr:row>
      <xdr:rowOff>224281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38014"/>
        <a:stretch>
          <a:fillRect/>
        </a:stretch>
      </xdr:blipFill>
      <xdr:spPr>
        <a:xfrm>
          <a:off x="15407005" y="10937240"/>
          <a:ext cx="7926705" cy="392684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519430" y="215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59</xdr:row>
      <xdr:rowOff>0</xdr:rowOff>
    </xdr:from>
    <xdr:ext cx="304800" cy="302185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1593215" y="23021925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1303991</xdr:colOff>
      <xdr:row>61</xdr:row>
      <xdr:rowOff>189380</xdr:rowOff>
    </xdr:from>
    <xdr:ext cx="1748840" cy="91757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32" t="34454" r="40380" b="46824"/>
        <a:stretch>
          <a:fillRect/>
        </a:stretch>
      </xdr:blipFill>
      <xdr:spPr>
        <a:xfrm>
          <a:off x="6762115" y="23592155"/>
          <a:ext cx="1748790" cy="917575"/>
        </a:xfrm>
        <a:prstGeom prst="rect">
          <a:avLst/>
        </a:prstGeom>
        <a:ln>
          <a:noFill/>
        </a:ln>
      </xdr:spPr>
    </xdr:pic>
    <xdr:clientData/>
  </xdr:oneCellAnchor>
  <xdr:twoCellAnchor editAs="oneCell">
    <xdr:from>
      <xdr:col>0</xdr:col>
      <xdr:colOff>463550</xdr:colOff>
      <xdr:row>50</xdr:row>
      <xdr:rowOff>158750</xdr:rowOff>
    </xdr:from>
    <xdr:to>
      <xdr:col>1</xdr:col>
      <xdr:colOff>924809</xdr:colOff>
      <xdr:row>50</xdr:row>
      <xdr:rowOff>1187450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550" y="19980275"/>
          <a:ext cx="980440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99360</xdr:colOff>
      <xdr:row>0</xdr:row>
      <xdr:rowOff>0</xdr:rowOff>
    </xdr:from>
    <xdr:to>
      <xdr:col>2</xdr:col>
      <xdr:colOff>161493</xdr:colOff>
      <xdr:row>2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0"/>
          <a:ext cx="1870075" cy="128270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27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>
        <a:xfrm>
          <a:off x="519430" y="106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2185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>
        <a:xfrm>
          <a:off x="1807845" y="12118975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1303991</xdr:colOff>
      <xdr:row>36</xdr:row>
      <xdr:rowOff>189380</xdr:rowOff>
    </xdr:from>
    <xdr:ext cx="1748840" cy="9175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32" t="34454" r="40380" b="46824"/>
        <a:stretch>
          <a:fillRect/>
        </a:stretch>
      </xdr:blipFill>
      <xdr:spPr>
        <a:xfrm>
          <a:off x="8735695" y="12689205"/>
          <a:ext cx="1748790" cy="917575"/>
        </a:xfrm>
        <a:prstGeom prst="rect">
          <a:avLst/>
        </a:prstGeom>
        <a:ln>
          <a:noFill/>
        </a:ln>
      </xdr:spPr>
    </xdr:pic>
    <xdr:clientData/>
  </xdr:oneCellAnchor>
  <xdr:twoCellAnchor editAs="oneCell">
    <xdr:from>
      <xdr:col>1</xdr:col>
      <xdr:colOff>63500</xdr:colOff>
      <xdr:row>19</xdr:row>
      <xdr:rowOff>0</xdr:rowOff>
    </xdr:from>
    <xdr:to>
      <xdr:col>1</xdr:col>
      <xdr:colOff>768350</xdr:colOff>
      <xdr:row>21</xdr:row>
      <xdr:rowOff>12700</xdr:rowOff>
    </xdr:to>
    <xdr:pic>
      <xdr:nvPicPr>
        <xdr:cNvPr id="2" name="Picture 1" descr="Káº¿t quáº£ hÃ¬nh áº£nh cho GiÃ¡ pipet ngang báº±ng nhá»±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930" y="7680325"/>
          <a:ext cx="70485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</xdr:colOff>
      <xdr:row>13</xdr:row>
      <xdr:rowOff>127001</xdr:rowOff>
    </xdr:from>
    <xdr:to>
      <xdr:col>1</xdr:col>
      <xdr:colOff>896041</xdr:colOff>
      <xdr:row>13</xdr:row>
      <xdr:rowOff>558801</xdr:rowOff>
    </xdr:to>
    <xdr:pic>
      <xdr:nvPicPr>
        <xdr:cNvPr id="3" name="图片 156" descr="照片 347 副本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" y="4727575"/>
          <a:ext cx="889635" cy="43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82550</xdr:colOff>
      <xdr:row>14</xdr:row>
      <xdr:rowOff>76201</xdr:rowOff>
    </xdr:from>
    <xdr:to>
      <xdr:col>1</xdr:col>
      <xdr:colOff>1005428</xdr:colOff>
      <xdr:row>14</xdr:row>
      <xdr:rowOff>514351</xdr:rowOff>
    </xdr:to>
    <xdr:pic>
      <xdr:nvPicPr>
        <xdr:cNvPr id="5" name="Picture 4" descr="http://2.imimg.com/data2/MU/OQ/MY-4359987/spatula-spoon-250x250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1980" y="5375275"/>
          <a:ext cx="92265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133351</xdr:colOff>
      <xdr:row>15</xdr:row>
      <xdr:rowOff>127000</xdr:rowOff>
    </xdr:from>
    <xdr:to>
      <xdr:col>1</xdr:col>
      <xdr:colOff>1041401</xdr:colOff>
      <xdr:row>15</xdr:row>
      <xdr:rowOff>466635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80" y="6099175"/>
          <a:ext cx="908050" cy="339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view="pageBreakPreview" topLeftCell="A25" zoomScaleNormal="85" workbookViewId="0">
      <selection activeCell="H25" sqref="H25"/>
    </sheetView>
  </sheetViews>
  <sheetFormatPr defaultColWidth="9.1796875" defaultRowHeight="14.5"/>
  <cols>
    <col min="1" max="1" width="6.81640625" style="3" customWidth="1"/>
    <col min="2" max="2" width="14.08984375" style="4" customWidth="1"/>
    <col min="3" max="3" width="36.7265625" style="3" customWidth="1"/>
    <col min="4" max="4" width="14" style="5" customWidth="1"/>
    <col min="5" max="5" width="19.36328125" style="5" customWidth="1"/>
    <col min="6" max="6" width="14.90625" style="6" customWidth="1"/>
    <col min="7" max="7" width="9.54296875" style="5" customWidth="1"/>
    <col min="8" max="8" width="15.81640625" style="3" customWidth="1"/>
    <col min="9" max="9" width="8.1796875" style="3" customWidth="1"/>
    <col min="10" max="10" width="17.54296875" style="3" customWidth="1"/>
    <col min="11" max="11" width="15.54296875" style="3" customWidth="1"/>
    <col min="12" max="12" width="23.08984375" style="3" customWidth="1"/>
    <col min="13" max="16384" width="9.1796875" style="3"/>
  </cols>
  <sheetData>
    <row r="1" spans="1:12" s="1" customFormat="1" ht="58" customHeight="1">
      <c r="B1" s="7"/>
      <c r="C1" s="93" t="s">
        <v>0</v>
      </c>
      <c r="D1" s="94"/>
      <c r="E1" s="94"/>
      <c r="F1" s="94"/>
      <c r="G1" s="94"/>
      <c r="H1" s="94"/>
      <c r="I1" s="94"/>
      <c r="J1" s="8"/>
    </row>
    <row r="2" spans="1:12" s="1" customFormat="1" ht="27" customHeight="1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</row>
    <row r="3" spans="1:12" s="1" customFormat="1" ht="32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31"/>
    </row>
    <row r="4" spans="1:12" s="1" customFormat="1" ht="21.75" customHeight="1">
      <c r="A4" s="9" t="s">
        <v>3</v>
      </c>
      <c r="B4" s="10"/>
      <c r="C4" s="9"/>
      <c r="D4" s="11"/>
      <c r="E4" s="11"/>
      <c r="F4" s="21" t="s">
        <v>4</v>
      </c>
      <c r="G4" s="22"/>
      <c r="H4" s="32"/>
      <c r="I4" s="32"/>
      <c r="J4" s="32"/>
    </row>
    <row r="5" spans="1:12" s="1" customFormat="1" ht="21.75" customHeight="1">
      <c r="A5" s="9" t="s">
        <v>5</v>
      </c>
      <c r="B5" s="10"/>
      <c r="C5" s="9"/>
      <c r="D5" s="11"/>
      <c r="E5" s="11"/>
      <c r="F5" s="21" t="s">
        <v>6</v>
      </c>
      <c r="G5" s="22"/>
      <c r="H5" s="32"/>
      <c r="I5" s="32"/>
      <c r="J5" s="32"/>
    </row>
    <row r="6" spans="1:12" s="1" customFormat="1" ht="15.75" customHeight="1">
      <c r="A6" s="97" t="s">
        <v>7</v>
      </c>
      <c r="B6" s="97"/>
      <c r="C6" s="97"/>
      <c r="D6" s="11"/>
      <c r="E6" s="11"/>
      <c r="F6" s="21" t="s">
        <v>8</v>
      </c>
      <c r="G6" s="23"/>
      <c r="H6" s="32"/>
      <c r="I6" s="32"/>
      <c r="J6" s="32"/>
    </row>
    <row r="7" spans="1:12" s="1" customFormat="1" ht="17.25" customHeight="1">
      <c r="A7" s="97" t="s">
        <v>9</v>
      </c>
      <c r="B7" s="97"/>
      <c r="C7" s="97"/>
      <c r="D7" s="11"/>
      <c r="E7" s="11"/>
      <c r="F7" s="24"/>
      <c r="G7" s="11"/>
      <c r="H7" s="32"/>
      <c r="I7" s="32"/>
      <c r="J7" s="32"/>
    </row>
    <row r="8" spans="1:12" s="1" customFormat="1" ht="30" customHeight="1">
      <c r="A8" s="98" t="s">
        <v>10</v>
      </c>
      <c r="B8" s="98"/>
      <c r="C8" s="98"/>
      <c r="D8" s="98"/>
      <c r="E8" s="98"/>
      <c r="F8" s="98"/>
      <c r="G8" s="98"/>
      <c r="H8" s="98"/>
      <c r="I8" s="98"/>
      <c r="J8" s="32"/>
    </row>
    <row r="9" spans="1:12" s="1" customFormat="1" ht="30" customHeight="1">
      <c r="A9" s="43" t="s">
        <v>11</v>
      </c>
      <c r="B9" s="44" t="s">
        <v>12</v>
      </c>
      <c r="C9" s="43" t="s">
        <v>13</v>
      </c>
      <c r="D9" s="43" t="s">
        <v>14</v>
      </c>
      <c r="E9" s="43" t="s">
        <v>15</v>
      </c>
      <c r="F9" s="62" t="s">
        <v>16</v>
      </c>
      <c r="G9" s="63" t="s">
        <v>17</v>
      </c>
      <c r="H9" s="63" t="s">
        <v>18</v>
      </c>
      <c r="I9" s="74" t="s">
        <v>19</v>
      </c>
      <c r="J9" s="75" t="s">
        <v>20</v>
      </c>
    </row>
    <row r="10" spans="1:12" s="2" customFormat="1" ht="25.5" customHeight="1">
      <c r="A10" s="45">
        <v>1</v>
      </c>
      <c r="B10" s="46"/>
      <c r="C10" s="46" t="s">
        <v>21</v>
      </c>
      <c r="D10" s="47" t="s">
        <v>22</v>
      </c>
      <c r="E10" s="47" t="s">
        <v>23</v>
      </c>
      <c r="F10" s="64">
        <v>1400000</v>
      </c>
      <c r="G10" s="50">
        <v>5</v>
      </c>
      <c r="H10" s="65">
        <f>F10*G10*1.08</f>
        <v>7560000.0000000009</v>
      </c>
      <c r="I10" s="76">
        <v>0.08</v>
      </c>
      <c r="J10" s="77" t="s">
        <v>24</v>
      </c>
      <c r="K10" s="78"/>
      <c r="L10" s="79"/>
    </row>
    <row r="11" spans="1:12" s="1" customFormat="1" ht="25.5" customHeight="1">
      <c r="A11" s="14">
        <v>2</v>
      </c>
      <c r="B11" s="15">
        <v>1004562500</v>
      </c>
      <c r="C11" s="15" t="s">
        <v>25</v>
      </c>
      <c r="D11" s="17" t="s">
        <v>26</v>
      </c>
      <c r="E11" s="66" t="s">
        <v>27</v>
      </c>
      <c r="F11" s="67">
        <v>970000</v>
      </c>
      <c r="G11" s="29">
        <v>2</v>
      </c>
      <c r="H11" s="34">
        <f>F11*G11*1.08</f>
        <v>2095200.0000000002</v>
      </c>
      <c r="I11" s="35">
        <v>0.08</v>
      </c>
      <c r="J11" s="36" t="s">
        <v>24</v>
      </c>
      <c r="K11" s="6"/>
      <c r="L11" s="80"/>
    </row>
    <row r="12" spans="1:12" s="1" customFormat="1" ht="25.5" customHeight="1">
      <c r="A12" s="14"/>
      <c r="B12" s="15"/>
      <c r="C12" s="15" t="s">
        <v>25</v>
      </c>
      <c r="D12" s="17" t="s">
        <v>28</v>
      </c>
      <c r="E12" s="66" t="s">
        <v>29</v>
      </c>
      <c r="F12" s="67">
        <f>ROUND(K12*1.3,-3)</f>
        <v>65000</v>
      </c>
      <c r="G12" s="29">
        <v>10</v>
      </c>
      <c r="H12" s="34">
        <f t="shared" ref="H12:H52" si="0">F12*G12*1.08</f>
        <v>702000</v>
      </c>
      <c r="I12" s="35">
        <v>0.08</v>
      </c>
      <c r="J12" s="36" t="s">
        <v>24</v>
      </c>
      <c r="K12" s="6">
        <v>50000</v>
      </c>
      <c r="L12" s="80"/>
    </row>
    <row r="13" spans="1:12" ht="25.5" customHeight="1">
      <c r="A13" s="48"/>
      <c r="B13" s="49"/>
      <c r="C13" s="15" t="s">
        <v>30</v>
      </c>
      <c r="D13" s="17" t="s">
        <v>28</v>
      </c>
      <c r="E13" s="66" t="s">
        <v>29</v>
      </c>
      <c r="F13" s="67">
        <f>ROUND(K13*1.3,-3)</f>
        <v>182000</v>
      </c>
      <c r="G13" s="29">
        <v>10</v>
      </c>
      <c r="H13" s="34">
        <f t="shared" si="0"/>
        <v>1965600.0000000002</v>
      </c>
      <c r="I13" s="35">
        <v>0.08</v>
      </c>
      <c r="J13" s="36" t="s">
        <v>24</v>
      </c>
      <c r="K13" s="6">
        <v>140000</v>
      </c>
    </row>
    <row r="14" spans="1:12" s="41" customFormat="1" ht="45" customHeight="1">
      <c r="A14" s="50">
        <v>3</v>
      </c>
      <c r="B14" s="51">
        <v>1195000500</v>
      </c>
      <c r="C14" s="46" t="s">
        <v>31</v>
      </c>
      <c r="D14" s="50" t="s">
        <v>26</v>
      </c>
      <c r="E14" s="47" t="s">
        <v>29</v>
      </c>
      <c r="F14" s="68">
        <f>ROUND(K14*0.55*1.28,-4)</f>
        <v>1050000</v>
      </c>
      <c r="G14" s="50">
        <v>1</v>
      </c>
      <c r="H14" s="65">
        <f t="shared" si="0"/>
        <v>1134000</v>
      </c>
      <c r="I14" s="76">
        <v>0.08</v>
      </c>
      <c r="J14" s="61" t="s">
        <v>32</v>
      </c>
      <c r="K14" s="81">
        <v>1490700</v>
      </c>
    </row>
    <row r="15" spans="1:12" ht="23" customHeight="1">
      <c r="A15" s="29">
        <v>4</v>
      </c>
      <c r="B15" s="49"/>
      <c r="C15" s="15" t="s">
        <v>33</v>
      </c>
      <c r="D15" s="29" t="s">
        <v>34</v>
      </c>
      <c r="E15" s="66" t="s">
        <v>35</v>
      </c>
      <c r="F15" s="69">
        <f>ROUND(K15*1.28,-4)</f>
        <v>1730000</v>
      </c>
      <c r="G15" s="29">
        <v>3</v>
      </c>
      <c r="H15" s="34">
        <f t="shared" si="0"/>
        <v>5605200</v>
      </c>
      <c r="I15" s="35">
        <v>0.08</v>
      </c>
      <c r="J15" s="36" t="s">
        <v>24</v>
      </c>
      <c r="K15" s="6">
        <v>1350000</v>
      </c>
    </row>
    <row r="16" spans="1:12" ht="31">
      <c r="A16" s="29"/>
      <c r="B16" s="49">
        <v>1099900001</v>
      </c>
      <c r="C16" s="15" t="s">
        <v>36</v>
      </c>
      <c r="D16" s="29" t="s">
        <v>26</v>
      </c>
      <c r="E16" s="66" t="s">
        <v>35</v>
      </c>
      <c r="F16" s="69">
        <f>ROUND(K16*1.26,-3)</f>
        <v>2224000</v>
      </c>
      <c r="G16" s="29">
        <v>3</v>
      </c>
      <c r="H16" s="34">
        <f t="shared" si="0"/>
        <v>7205760.0000000009</v>
      </c>
      <c r="I16" s="35">
        <v>0.08</v>
      </c>
      <c r="J16" s="36" t="s">
        <v>24</v>
      </c>
      <c r="K16" s="3">
        <v>1765452</v>
      </c>
    </row>
    <row r="17" spans="1:11" s="41" customFormat="1" ht="28" customHeight="1">
      <c r="A17" s="50">
        <v>5</v>
      </c>
      <c r="B17" s="51"/>
      <c r="C17" s="46" t="s">
        <v>37</v>
      </c>
      <c r="D17" s="50" t="s">
        <v>34</v>
      </c>
      <c r="E17" s="47" t="s">
        <v>35</v>
      </c>
      <c r="F17" s="68">
        <v>50000</v>
      </c>
      <c r="G17" s="50">
        <v>20</v>
      </c>
      <c r="H17" s="65">
        <f t="shared" si="0"/>
        <v>1080000</v>
      </c>
      <c r="I17" s="76">
        <v>0.08</v>
      </c>
      <c r="J17" s="77" t="s">
        <v>24</v>
      </c>
      <c r="K17" s="78">
        <v>27000</v>
      </c>
    </row>
    <row r="18" spans="1:11" ht="31">
      <c r="A18" s="29"/>
      <c r="B18" s="49">
        <v>1099840001</v>
      </c>
      <c r="C18" s="15" t="s">
        <v>38</v>
      </c>
      <c r="D18" s="29" t="s">
        <v>26</v>
      </c>
      <c r="E18" s="66" t="s">
        <v>35</v>
      </c>
      <c r="F18" s="69">
        <v>550000</v>
      </c>
      <c r="G18" s="29">
        <v>20</v>
      </c>
      <c r="H18" s="34">
        <f t="shared" si="0"/>
        <v>11880000</v>
      </c>
      <c r="I18" s="35">
        <v>0.08</v>
      </c>
      <c r="J18" s="36" t="s">
        <v>24</v>
      </c>
      <c r="K18" s="3">
        <v>441706</v>
      </c>
    </row>
    <row r="19" spans="1:11" s="41" customFormat="1" ht="25.5" customHeight="1">
      <c r="A19" s="50">
        <v>6</v>
      </c>
      <c r="B19" s="51"/>
      <c r="C19" s="46" t="s">
        <v>39</v>
      </c>
      <c r="D19" s="50" t="s">
        <v>34</v>
      </c>
      <c r="E19" s="47" t="s">
        <v>35</v>
      </c>
      <c r="F19" s="68">
        <v>60000</v>
      </c>
      <c r="G19" s="50">
        <v>2</v>
      </c>
      <c r="H19" s="65">
        <f t="shared" si="0"/>
        <v>129600.00000000001</v>
      </c>
      <c r="I19" s="76">
        <v>0.08</v>
      </c>
      <c r="J19" s="77" t="s">
        <v>24</v>
      </c>
      <c r="K19" s="78">
        <v>35000</v>
      </c>
    </row>
    <row r="20" spans="1:11" s="41" customFormat="1" ht="22.5" customHeight="1">
      <c r="A20" s="50">
        <v>7</v>
      </c>
      <c r="B20" s="51"/>
      <c r="C20" s="46" t="s">
        <v>40</v>
      </c>
      <c r="D20" s="50" t="s">
        <v>28</v>
      </c>
      <c r="E20" s="50" t="s">
        <v>41</v>
      </c>
      <c r="F20" s="68">
        <f>ROUND(K20*1.3,-3)</f>
        <v>107000</v>
      </c>
      <c r="G20" s="50">
        <v>2</v>
      </c>
      <c r="H20" s="65">
        <f t="shared" si="0"/>
        <v>231120.00000000003</v>
      </c>
      <c r="I20" s="76">
        <v>0.08</v>
      </c>
      <c r="J20" s="77" t="s">
        <v>24</v>
      </c>
      <c r="K20" s="82">
        <v>82000</v>
      </c>
    </row>
    <row r="21" spans="1:11" s="41" customFormat="1" ht="26" customHeight="1">
      <c r="A21" s="50">
        <v>8</v>
      </c>
      <c r="B21" s="51"/>
      <c r="C21" s="46" t="s">
        <v>42</v>
      </c>
      <c r="D21" s="47" t="s">
        <v>28</v>
      </c>
      <c r="E21" s="47" t="s">
        <v>29</v>
      </c>
      <c r="F21" s="68">
        <v>39000</v>
      </c>
      <c r="G21" s="50">
        <v>10</v>
      </c>
      <c r="H21" s="65">
        <f t="shared" si="0"/>
        <v>421200</v>
      </c>
      <c r="I21" s="76">
        <v>0.08</v>
      </c>
      <c r="J21" s="77" t="s">
        <v>24</v>
      </c>
      <c r="K21" s="41">
        <v>30000</v>
      </c>
    </row>
    <row r="22" spans="1:11" ht="26" customHeight="1">
      <c r="A22" s="29">
        <v>9</v>
      </c>
      <c r="B22" s="49"/>
      <c r="C22" s="15" t="s">
        <v>43</v>
      </c>
      <c r="D22" s="17" t="s">
        <v>28</v>
      </c>
      <c r="E22" s="29" t="s">
        <v>44</v>
      </c>
      <c r="F22" s="69">
        <v>105000</v>
      </c>
      <c r="G22" s="29">
        <v>6</v>
      </c>
      <c r="H22" s="34">
        <f t="shared" si="0"/>
        <v>680400</v>
      </c>
      <c r="I22" s="35">
        <v>0.08</v>
      </c>
      <c r="J22" s="36" t="s">
        <v>24</v>
      </c>
      <c r="K22" s="83">
        <v>84700</v>
      </c>
    </row>
    <row r="23" spans="1:11" ht="26" customHeight="1">
      <c r="A23" s="29">
        <v>10</v>
      </c>
      <c r="B23" s="49">
        <v>1119620010</v>
      </c>
      <c r="C23" s="15" t="s">
        <v>45</v>
      </c>
      <c r="D23" s="29" t="s">
        <v>26</v>
      </c>
      <c r="E23" s="29" t="s">
        <v>46</v>
      </c>
      <c r="F23" s="69">
        <f>ROUND(K23*0.55*1.24,-4)</f>
        <v>15280000</v>
      </c>
      <c r="G23" s="29">
        <v>2</v>
      </c>
      <c r="H23" s="34">
        <f t="shared" si="0"/>
        <v>33004800.000000004</v>
      </c>
      <c r="I23" s="35">
        <v>0.08</v>
      </c>
      <c r="J23" s="48" t="s">
        <v>47</v>
      </c>
      <c r="K23" s="37">
        <v>22399000</v>
      </c>
    </row>
    <row r="24" spans="1:11" ht="26" customHeight="1">
      <c r="A24" s="29">
        <v>11</v>
      </c>
      <c r="B24" s="49"/>
      <c r="C24" s="15" t="s">
        <v>48</v>
      </c>
      <c r="D24" s="29" t="s">
        <v>34</v>
      </c>
      <c r="E24" s="29" t="s">
        <v>49</v>
      </c>
      <c r="F24" s="69">
        <v>60000</v>
      </c>
      <c r="G24" s="29">
        <v>10</v>
      </c>
      <c r="H24" s="34">
        <f t="shared" si="0"/>
        <v>648000</v>
      </c>
      <c r="I24" s="35">
        <v>0.08</v>
      </c>
      <c r="J24" s="36" t="s">
        <v>24</v>
      </c>
      <c r="K24" s="3">
        <v>45000</v>
      </c>
    </row>
    <row r="25" spans="1:11" s="41" customFormat="1" ht="31">
      <c r="A25" s="52">
        <v>12</v>
      </c>
      <c r="B25" s="53"/>
      <c r="C25" s="54" t="s">
        <v>50</v>
      </c>
      <c r="D25" s="52" t="s">
        <v>28</v>
      </c>
      <c r="E25" s="52" t="s">
        <v>44</v>
      </c>
      <c r="F25" s="70">
        <f>ROUND(K25*1.3,-3)</f>
        <v>64000</v>
      </c>
      <c r="G25" s="52">
        <v>2</v>
      </c>
      <c r="H25" s="65">
        <f t="shared" si="0"/>
        <v>138240</v>
      </c>
      <c r="I25" s="84">
        <v>0.08</v>
      </c>
      <c r="J25" s="85" t="s">
        <v>24</v>
      </c>
      <c r="K25" s="86">
        <v>49500</v>
      </c>
    </row>
    <row r="26" spans="1:11" s="42" customFormat="1" ht="31" customHeight="1">
      <c r="A26" s="50">
        <v>13</v>
      </c>
      <c r="B26" s="51">
        <v>1154801000</v>
      </c>
      <c r="C26" s="46" t="s">
        <v>51</v>
      </c>
      <c r="D26" s="50" t="s">
        <v>26</v>
      </c>
      <c r="E26" s="50" t="s">
        <v>49</v>
      </c>
      <c r="F26" s="68">
        <f>ROUND(K26*0.55*1.3,-4)</f>
        <v>920000</v>
      </c>
      <c r="G26" s="50">
        <v>2</v>
      </c>
      <c r="H26" s="65">
        <f t="shared" si="0"/>
        <v>1987200.0000000002</v>
      </c>
      <c r="I26" s="76">
        <v>0.08</v>
      </c>
      <c r="J26" s="61" t="s">
        <v>32</v>
      </c>
      <c r="K26" s="87">
        <v>1281100</v>
      </c>
    </row>
    <row r="27" spans="1:11" s="42" customFormat="1" ht="46.5">
      <c r="A27" s="50">
        <v>14</v>
      </c>
      <c r="B27" s="46">
        <v>1024452500</v>
      </c>
      <c r="C27" s="46" t="s">
        <v>52</v>
      </c>
      <c r="D27" s="50" t="s">
        <v>26</v>
      </c>
      <c r="E27" s="50" t="s">
        <v>27</v>
      </c>
      <c r="F27" s="68">
        <f>ROUND(K27*1.28,-4)</f>
        <v>930000</v>
      </c>
      <c r="G27" s="50">
        <v>1</v>
      </c>
      <c r="H27" s="65">
        <f t="shared" si="0"/>
        <v>1004400.0000000001</v>
      </c>
      <c r="I27" s="76">
        <v>0.08</v>
      </c>
      <c r="J27" s="77" t="s">
        <v>24</v>
      </c>
      <c r="K27" s="42">
        <v>724599</v>
      </c>
    </row>
    <row r="28" spans="1:11" s="41" customFormat="1" ht="34" customHeight="1">
      <c r="A28" s="55">
        <v>15</v>
      </c>
      <c r="B28" s="56"/>
      <c r="C28" s="57" t="s">
        <v>53</v>
      </c>
      <c r="D28" s="55" t="s">
        <v>54</v>
      </c>
      <c r="E28" s="55" t="s">
        <v>55</v>
      </c>
      <c r="F28" s="71">
        <f>ROUND(K28*1.4,-3)</f>
        <v>224000</v>
      </c>
      <c r="G28" s="55">
        <v>1</v>
      </c>
      <c r="H28" s="65">
        <f t="shared" si="0"/>
        <v>241920.00000000003</v>
      </c>
      <c r="I28" s="88">
        <v>0.08</v>
      </c>
      <c r="J28" s="77" t="s">
        <v>24</v>
      </c>
      <c r="K28" s="78">
        <v>160000</v>
      </c>
    </row>
    <row r="29" spans="1:11" ht="34" customHeight="1">
      <c r="A29" s="58"/>
      <c r="B29" s="59"/>
      <c r="C29" s="60" t="s">
        <v>56</v>
      </c>
      <c r="D29" s="58" t="s">
        <v>54</v>
      </c>
      <c r="E29" s="58" t="s">
        <v>55</v>
      </c>
      <c r="F29" s="72">
        <f>ROUND(K29*1.4,-3)</f>
        <v>224000</v>
      </c>
      <c r="G29" s="58">
        <v>1</v>
      </c>
      <c r="H29" s="34">
        <f t="shared" si="0"/>
        <v>241920.00000000003</v>
      </c>
      <c r="I29" s="89">
        <v>0.08</v>
      </c>
      <c r="J29" s="36" t="s">
        <v>24</v>
      </c>
      <c r="K29" s="6">
        <v>160000</v>
      </c>
    </row>
    <row r="30" spans="1:11" s="41" customFormat="1" ht="33.5" customHeight="1">
      <c r="A30" s="50">
        <v>16</v>
      </c>
      <c r="B30" s="51"/>
      <c r="C30" s="46" t="s">
        <v>57</v>
      </c>
      <c r="D30" s="50" t="s">
        <v>34</v>
      </c>
      <c r="E30" s="50" t="s">
        <v>58</v>
      </c>
      <c r="F30" s="68">
        <v>9000</v>
      </c>
      <c r="G30" s="50">
        <v>10</v>
      </c>
      <c r="H30" s="65">
        <f t="shared" si="0"/>
        <v>97200</v>
      </c>
      <c r="I30" s="76">
        <v>0.08</v>
      </c>
      <c r="J30" s="77" t="s">
        <v>24</v>
      </c>
      <c r="K30" s="78">
        <v>4000</v>
      </c>
    </row>
    <row r="31" spans="1:11" s="41" customFormat="1" ht="31">
      <c r="A31" s="50">
        <v>17</v>
      </c>
      <c r="B31" s="51"/>
      <c r="C31" s="46" t="s">
        <v>59</v>
      </c>
      <c r="D31" s="50" t="s">
        <v>28</v>
      </c>
      <c r="E31" s="50" t="s">
        <v>58</v>
      </c>
      <c r="F31" s="68">
        <v>32000</v>
      </c>
      <c r="G31" s="50">
        <v>10</v>
      </c>
      <c r="H31" s="65">
        <f t="shared" si="0"/>
        <v>345600</v>
      </c>
      <c r="I31" s="76">
        <v>0.08</v>
      </c>
      <c r="J31" s="77" t="s">
        <v>24</v>
      </c>
      <c r="K31" s="78">
        <v>23000</v>
      </c>
    </row>
    <row r="32" spans="1:11" s="41" customFormat="1" ht="31">
      <c r="A32" s="50">
        <v>18</v>
      </c>
      <c r="B32" s="51"/>
      <c r="C32" s="46" t="s">
        <v>60</v>
      </c>
      <c r="D32" s="50" t="s">
        <v>28</v>
      </c>
      <c r="E32" s="50" t="s">
        <v>58</v>
      </c>
      <c r="F32" s="68">
        <f>ROUND(K32*1.5,-3)</f>
        <v>36000</v>
      </c>
      <c r="G32" s="50">
        <v>10</v>
      </c>
      <c r="H32" s="65">
        <f t="shared" si="0"/>
        <v>388800</v>
      </c>
      <c r="I32" s="76">
        <v>0.08</v>
      </c>
      <c r="J32" s="77" t="s">
        <v>24</v>
      </c>
      <c r="K32" s="78">
        <v>24000</v>
      </c>
    </row>
    <row r="33" spans="1:11" s="41" customFormat="1" ht="28.5" customHeight="1">
      <c r="A33" s="50">
        <v>19</v>
      </c>
      <c r="B33" s="51"/>
      <c r="C33" s="46" t="s">
        <v>61</v>
      </c>
      <c r="D33" s="50" t="s">
        <v>28</v>
      </c>
      <c r="E33" s="50" t="s">
        <v>58</v>
      </c>
      <c r="F33" s="68">
        <v>20000</v>
      </c>
      <c r="G33" s="50">
        <v>10</v>
      </c>
      <c r="H33" s="65">
        <f t="shared" si="0"/>
        <v>216000</v>
      </c>
      <c r="I33" s="76">
        <v>0.08</v>
      </c>
      <c r="J33" s="77" t="s">
        <v>24</v>
      </c>
      <c r="K33" s="78">
        <v>12000</v>
      </c>
    </row>
    <row r="34" spans="1:11" s="41" customFormat="1" ht="28.5" customHeight="1">
      <c r="A34" s="50">
        <v>20</v>
      </c>
      <c r="B34" s="51"/>
      <c r="C34" s="46" t="s">
        <v>62</v>
      </c>
      <c r="D34" s="50" t="s">
        <v>28</v>
      </c>
      <c r="E34" s="50" t="s">
        <v>58</v>
      </c>
      <c r="F34" s="68">
        <v>15000</v>
      </c>
      <c r="G34" s="50">
        <v>10</v>
      </c>
      <c r="H34" s="65">
        <f t="shared" si="0"/>
        <v>162000</v>
      </c>
      <c r="I34" s="76">
        <v>0.08</v>
      </c>
      <c r="J34" s="77" t="s">
        <v>24</v>
      </c>
      <c r="K34" s="78">
        <v>8000</v>
      </c>
    </row>
    <row r="35" spans="1:11" s="41" customFormat="1" ht="28.5" customHeight="1">
      <c r="A35" s="50">
        <v>21</v>
      </c>
      <c r="B35" s="51"/>
      <c r="C35" s="46" t="s">
        <v>63</v>
      </c>
      <c r="D35" s="50" t="s">
        <v>28</v>
      </c>
      <c r="E35" s="50" t="s">
        <v>58</v>
      </c>
      <c r="F35" s="68">
        <v>40000</v>
      </c>
      <c r="G35" s="50">
        <v>20</v>
      </c>
      <c r="H35" s="65">
        <f t="shared" si="0"/>
        <v>864000</v>
      </c>
      <c r="I35" s="76">
        <v>0.08</v>
      </c>
      <c r="J35" s="77" t="s">
        <v>24</v>
      </c>
      <c r="K35" s="78">
        <v>29000</v>
      </c>
    </row>
    <row r="36" spans="1:11" ht="28.5" customHeight="1">
      <c r="A36" s="29"/>
      <c r="B36" s="49"/>
      <c r="C36" s="15" t="s">
        <v>64</v>
      </c>
      <c r="D36" s="29" t="s">
        <v>28</v>
      </c>
      <c r="E36" s="29" t="s">
        <v>58</v>
      </c>
      <c r="F36" s="69">
        <f>ROUND(K36*1.4,-3)</f>
        <v>56000</v>
      </c>
      <c r="G36" s="29">
        <v>20</v>
      </c>
      <c r="H36" s="34">
        <f t="shared" si="0"/>
        <v>1209600</v>
      </c>
      <c r="I36" s="35">
        <v>0.08</v>
      </c>
      <c r="J36" s="36" t="s">
        <v>24</v>
      </c>
      <c r="K36" s="6">
        <v>40000</v>
      </c>
    </row>
    <row r="37" spans="1:11" ht="28.5" customHeight="1">
      <c r="A37" s="29"/>
      <c r="B37" s="49"/>
      <c r="C37" s="15" t="s">
        <v>65</v>
      </c>
      <c r="D37" s="29" t="s">
        <v>28</v>
      </c>
      <c r="E37" s="29" t="s">
        <v>58</v>
      </c>
      <c r="F37" s="73">
        <v>25000</v>
      </c>
      <c r="G37" s="29">
        <v>20</v>
      </c>
      <c r="H37" s="34">
        <f t="shared" si="0"/>
        <v>540000</v>
      </c>
      <c r="I37" s="35">
        <v>0.08</v>
      </c>
      <c r="J37" s="36" t="s">
        <v>24</v>
      </c>
      <c r="K37" s="90"/>
    </row>
    <row r="38" spans="1:11" s="41" customFormat="1" ht="28.5" customHeight="1">
      <c r="A38" s="50">
        <v>22</v>
      </c>
      <c r="B38" s="51"/>
      <c r="C38" s="46" t="s">
        <v>66</v>
      </c>
      <c r="D38" s="50" t="s">
        <v>28</v>
      </c>
      <c r="E38" s="50" t="s">
        <v>58</v>
      </c>
      <c r="F38" s="68">
        <v>25000</v>
      </c>
      <c r="G38" s="50">
        <v>10</v>
      </c>
      <c r="H38" s="65">
        <f t="shared" si="0"/>
        <v>270000</v>
      </c>
      <c r="I38" s="76">
        <v>0.08</v>
      </c>
      <c r="J38" s="77" t="s">
        <v>24</v>
      </c>
      <c r="K38" s="78">
        <v>16000</v>
      </c>
    </row>
    <row r="39" spans="1:11" s="41" customFormat="1" ht="28" customHeight="1">
      <c r="A39" s="50">
        <v>23</v>
      </c>
      <c r="B39" s="51"/>
      <c r="C39" s="46" t="s">
        <v>67</v>
      </c>
      <c r="D39" s="50" t="s">
        <v>68</v>
      </c>
      <c r="E39" s="50" t="s">
        <v>58</v>
      </c>
      <c r="F39" s="68">
        <v>5000</v>
      </c>
      <c r="G39" s="50">
        <v>100</v>
      </c>
      <c r="H39" s="65">
        <f t="shared" si="0"/>
        <v>540000</v>
      </c>
      <c r="I39" s="76">
        <v>0.08</v>
      </c>
      <c r="J39" s="77" t="s">
        <v>24</v>
      </c>
      <c r="K39" s="78">
        <v>3500</v>
      </c>
    </row>
    <row r="40" spans="1:11" ht="15.5">
      <c r="A40" s="29">
        <v>24</v>
      </c>
      <c r="B40" s="49"/>
      <c r="C40" s="15" t="s">
        <v>69</v>
      </c>
      <c r="D40" s="29"/>
      <c r="E40" s="29" t="s">
        <v>58</v>
      </c>
      <c r="F40" s="69"/>
      <c r="G40" s="29">
        <v>2</v>
      </c>
      <c r="H40" s="34">
        <f t="shared" si="0"/>
        <v>0</v>
      </c>
      <c r="I40" s="35">
        <v>0.08</v>
      </c>
      <c r="J40" s="48"/>
      <c r="K40" s="6"/>
    </row>
    <row r="41" spans="1:11" ht="27" customHeight="1">
      <c r="A41" s="29">
        <v>25</v>
      </c>
      <c r="B41" s="49"/>
      <c r="C41" s="15" t="s">
        <v>70</v>
      </c>
      <c r="D41" s="29" t="s">
        <v>34</v>
      </c>
      <c r="E41" s="29" t="s">
        <v>71</v>
      </c>
      <c r="F41" s="69">
        <f>ROUND(K41*1.5,-3)</f>
        <v>75000</v>
      </c>
      <c r="G41" s="29">
        <v>3</v>
      </c>
      <c r="H41" s="34">
        <f t="shared" si="0"/>
        <v>243000.00000000003</v>
      </c>
      <c r="I41" s="35">
        <v>0.08</v>
      </c>
      <c r="J41" s="36" t="s">
        <v>24</v>
      </c>
      <c r="K41" s="6">
        <v>50000</v>
      </c>
    </row>
    <row r="42" spans="1:11" ht="27" customHeight="1">
      <c r="A42" s="29">
        <v>26</v>
      </c>
      <c r="B42" s="49"/>
      <c r="C42" s="15" t="s">
        <v>72</v>
      </c>
      <c r="D42" s="29" t="s">
        <v>34</v>
      </c>
      <c r="E42" s="29" t="s">
        <v>71</v>
      </c>
      <c r="F42" s="69">
        <f>ROUND(K42*1.5,-3)</f>
        <v>75000</v>
      </c>
      <c r="G42" s="29">
        <v>2</v>
      </c>
      <c r="H42" s="34">
        <f t="shared" si="0"/>
        <v>162000</v>
      </c>
      <c r="I42" s="35">
        <v>0.08</v>
      </c>
      <c r="J42" s="36" t="s">
        <v>24</v>
      </c>
      <c r="K42" s="6">
        <v>50000</v>
      </c>
    </row>
    <row r="43" spans="1:11" ht="27" customHeight="1">
      <c r="A43" s="29">
        <v>27</v>
      </c>
      <c r="B43" s="49"/>
      <c r="C43" s="15" t="s">
        <v>73</v>
      </c>
      <c r="D43" s="29" t="s">
        <v>34</v>
      </c>
      <c r="E43" s="29" t="s">
        <v>71</v>
      </c>
      <c r="F43" s="69">
        <v>85000</v>
      </c>
      <c r="G43" s="29">
        <v>2</v>
      </c>
      <c r="H43" s="34">
        <f t="shared" si="0"/>
        <v>183600</v>
      </c>
      <c r="I43" s="35">
        <v>0.08</v>
      </c>
      <c r="J43" s="36" t="s">
        <v>24</v>
      </c>
      <c r="K43" s="6">
        <v>55000</v>
      </c>
    </row>
    <row r="44" spans="1:11" ht="27" customHeight="1">
      <c r="A44" s="29">
        <v>28</v>
      </c>
      <c r="B44" s="49"/>
      <c r="C44" s="15" t="s">
        <v>74</v>
      </c>
      <c r="D44" s="29" t="s">
        <v>34</v>
      </c>
      <c r="E44" s="29" t="s">
        <v>49</v>
      </c>
      <c r="F44" s="69">
        <v>60000</v>
      </c>
      <c r="G44" s="29">
        <v>8</v>
      </c>
      <c r="H44" s="34">
        <f t="shared" si="0"/>
        <v>518400.00000000006</v>
      </c>
      <c r="I44" s="35">
        <v>0.08</v>
      </c>
      <c r="J44" s="36" t="s">
        <v>24</v>
      </c>
      <c r="K44" s="6"/>
    </row>
    <row r="45" spans="1:11" s="41" customFormat="1" ht="186">
      <c r="A45" s="50">
        <v>29</v>
      </c>
      <c r="B45" s="51" t="s">
        <v>75</v>
      </c>
      <c r="C45" s="46" t="s">
        <v>76</v>
      </c>
      <c r="D45" s="50" t="s">
        <v>77</v>
      </c>
      <c r="E45" s="50" t="s">
        <v>58</v>
      </c>
      <c r="F45" s="68">
        <v>3500000</v>
      </c>
      <c r="G45" s="50">
        <v>1</v>
      </c>
      <c r="H45" s="65">
        <f t="shared" si="0"/>
        <v>3780000.0000000005</v>
      </c>
      <c r="I45" s="76">
        <v>0.08</v>
      </c>
      <c r="J45" s="77" t="s">
        <v>24</v>
      </c>
      <c r="K45" s="78">
        <v>2300000</v>
      </c>
    </row>
    <row r="46" spans="1:11" s="41" customFormat="1" ht="28.5" customHeight="1">
      <c r="A46" s="50">
        <v>30</v>
      </c>
      <c r="B46" s="51" t="s">
        <v>78</v>
      </c>
      <c r="C46" s="46" t="s">
        <v>79</v>
      </c>
      <c r="D46" s="50" t="s">
        <v>28</v>
      </c>
      <c r="E46" s="50" t="s">
        <v>58</v>
      </c>
      <c r="F46" s="68">
        <v>300000</v>
      </c>
      <c r="G46" s="50">
        <v>2</v>
      </c>
      <c r="H46" s="65">
        <f t="shared" si="0"/>
        <v>648000</v>
      </c>
      <c r="I46" s="76">
        <v>0.08</v>
      </c>
      <c r="J46" s="77" t="s">
        <v>24</v>
      </c>
      <c r="K46" s="78">
        <v>200000</v>
      </c>
    </row>
    <row r="47" spans="1:11" ht="54" customHeight="1">
      <c r="A47" s="29">
        <v>31</v>
      </c>
      <c r="B47" s="49"/>
      <c r="C47" s="15" t="s">
        <v>80</v>
      </c>
      <c r="D47" s="29" t="s">
        <v>28</v>
      </c>
      <c r="E47" s="29" t="s">
        <v>81</v>
      </c>
      <c r="F47" s="69">
        <v>250000</v>
      </c>
      <c r="G47" s="29">
        <v>1</v>
      </c>
      <c r="H47" s="34">
        <f t="shared" si="0"/>
        <v>270000</v>
      </c>
      <c r="I47" s="35">
        <v>0.08</v>
      </c>
      <c r="J47" s="91" t="s">
        <v>82</v>
      </c>
    </row>
    <row r="48" spans="1:11" s="41" customFormat="1" ht="28.5" customHeight="1">
      <c r="A48" s="61"/>
      <c r="B48" s="51"/>
      <c r="C48" s="46" t="s">
        <v>83</v>
      </c>
      <c r="D48" s="50" t="s">
        <v>28</v>
      </c>
      <c r="E48" s="50" t="s">
        <v>84</v>
      </c>
      <c r="F48" s="68">
        <v>210000</v>
      </c>
      <c r="G48" s="50">
        <v>1</v>
      </c>
      <c r="H48" s="65">
        <f t="shared" si="0"/>
        <v>226800.00000000003</v>
      </c>
      <c r="I48" s="76">
        <v>0.08</v>
      </c>
      <c r="J48" s="77" t="s">
        <v>24</v>
      </c>
      <c r="K48" s="78">
        <v>150000</v>
      </c>
    </row>
    <row r="49" spans="1:11" s="41" customFormat="1" ht="28.5" customHeight="1">
      <c r="A49" s="61"/>
      <c r="B49" s="51"/>
      <c r="C49" s="46" t="s">
        <v>85</v>
      </c>
      <c r="D49" s="50" t="s">
        <v>28</v>
      </c>
      <c r="E49" s="50" t="s">
        <v>84</v>
      </c>
      <c r="F49" s="68">
        <v>300000</v>
      </c>
      <c r="G49" s="50">
        <v>1</v>
      </c>
      <c r="H49" s="65">
        <f t="shared" si="0"/>
        <v>324000</v>
      </c>
      <c r="I49" s="76">
        <v>0.08</v>
      </c>
      <c r="J49" s="77" t="s">
        <v>24</v>
      </c>
      <c r="K49" s="78">
        <v>200000</v>
      </c>
    </row>
    <row r="50" spans="1:11" s="41" customFormat="1" ht="34.5" customHeight="1">
      <c r="A50" s="61"/>
      <c r="B50" s="51"/>
      <c r="C50" s="46" t="s">
        <v>86</v>
      </c>
      <c r="D50" s="50" t="s">
        <v>28</v>
      </c>
      <c r="E50" s="50" t="s">
        <v>87</v>
      </c>
      <c r="F50" s="68">
        <v>125000</v>
      </c>
      <c r="G50" s="50">
        <v>1</v>
      </c>
      <c r="H50" s="65">
        <f t="shared" si="0"/>
        <v>135000</v>
      </c>
      <c r="I50" s="76">
        <v>0.08</v>
      </c>
      <c r="J50" s="77" t="s">
        <v>24</v>
      </c>
    </row>
    <row r="51" spans="1:11" s="41" customFormat="1" ht="111" customHeight="1">
      <c r="A51" s="61"/>
      <c r="B51" s="51"/>
      <c r="C51" s="46" t="s">
        <v>88</v>
      </c>
      <c r="D51" s="50" t="s">
        <v>34</v>
      </c>
      <c r="E51" s="50" t="s">
        <v>58</v>
      </c>
      <c r="F51" s="68">
        <v>690000</v>
      </c>
      <c r="G51" s="50">
        <v>2</v>
      </c>
      <c r="H51" s="65">
        <f t="shared" si="0"/>
        <v>1490400</v>
      </c>
      <c r="I51" s="76">
        <v>0.08</v>
      </c>
      <c r="J51" s="77" t="s">
        <v>24</v>
      </c>
      <c r="K51" s="41">
        <v>495000</v>
      </c>
    </row>
    <row r="52" spans="1:11" s="41" customFormat="1" ht="28.5" customHeight="1">
      <c r="A52" s="61"/>
      <c r="B52" s="51"/>
      <c r="C52" s="61" t="s">
        <v>89</v>
      </c>
      <c r="D52" s="50" t="s">
        <v>28</v>
      </c>
      <c r="E52" s="50" t="s">
        <v>90</v>
      </c>
      <c r="F52" s="68">
        <v>1300000</v>
      </c>
      <c r="G52" s="50">
        <v>1</v>
      </c>
      <c r="H52" s="65">
        <f t="shared" si="0"/>
        <v>1404000</v>
      </c>
      <c r="I52" s="76">
        <v>0.08</v>
      </c>
      <c r="J52" s="77" t="s">
        <v>24</v>
      </c>
    </row>
    <row r="53" spans="1:11" ht="23.5">
      <c r="A53" s="99" t="s">
        <v>91</v>
      </c>
      <c r="B53" s="100"/>
      <c r="C53" s="100"/>
      <c r="D53" s="100"/>
      <c r="E53" s="100"/>
      <c r="F53" s="100"/>
      <c r="G53" s="101"/>
      <c r="H53" s="38">
        <f>SUM(H10:H52)</f>
        <v>91974960</v>
      </c>
      <c r="I53" s="39"/>
      <c r="J53" s="92"/>
      <c r="K53" s="1"/>
    </row>
    <row r="54" spans="1:11" ht="15.5">
      <c r="A54" s="102" t="s">
        <v>92</v>
      </c>
      <c r="B54" s="102"/>
      <c r="C54" s="102"/>
      <c r="D54" s="18"/>
      <c r="E54" s="18"/>
      <c r="F54" s="18"/>
      <c r="G54" s="3"/>
    </row>
    <row r="55" spans="1:11" ht="15.5">
      <c r="A55" s="103" t="s">
        <v>93</v>
      </c>
      <c r="B55" s="103"/>
      <c r="C55" s="103"/>
      <c r="D55" s="103"/>
      <c r="E55" s="103"/>
      <c r="F55" s="18"/>
      <c r="G55" s="3"/>
    </row>
    <row r="56" spans="1:11" ht="15.5">
      <c r="A56" s="18" t="s">
        <v>94</v>
      </c>
      <c r="B56" s="19"/>
      <c r="C56" s="18"/>
      <c r="D56" s="18"/>
      <c r="E56" s="18"/>
      <c r="F56" s="18"/>
      <c r="G56" s="3"/>
    </row>
    <row r="57" spans="1:11" ht="15.5">
      <c r="A57" s="18" t="s">
        <v>95</v>
      </c>
      <c r="B57" s="19"/>
      <c r="C57" s="18"/>
      <c r="D57" s="18"/>
      <c r="E57" s="18"/>
      <c r="F57" s="18"/>
      <c r="G57" s="3"/>
    </row>
    <row r="58" spans="1:11" ht="15.5">
      <c r="A58" s="18" t="s">
        <v>96</v>
      </c>
      <c r="B58" s="19"/>
      <c r="C58" s="18"/>
      <c r="D58" s="18"/>
      <c r="E58" s="18"/>
      <c r="F58" s="18"/>
      <c r="G58" s="3"/>
    </row>
    <row r="59" spans="1:11" ht="15.5">
      <c r="A59" s="103" t="s">
        <v>97</v>
      </c>
      <c r="B59" s="103"/>
      <c r="C59" s="103"/>
      <c r="D59" s="103"/>
      <c r="E59" s="103"/>
      <c r="F59" s="18"/>
      <c r="G59" s="3"/>
    </row>
    <row r="60" spans="1:11" ht="15.5">
      <c r="A60" s="18" t="s">
        <v>98</v>
      </c>
      <c r="B60" s="19"/>
      <c r="C60"/>
      <c r="D60" s="18"/>
      <c r="E60" s="18"/>
      <c r="F60" s="18"/>
      <c r="G60" s="3"/>
    </row>
    <row r="61" spans="1:11" ht="15.5">
      <c r="A61" s="104" t="s">
        <v>99</v>
      </c>
      <c r="B61" s="104"/>
      <c r="C61" s="104"/>
      <c r="D61" s="104"/>
      <c r="E61" s="104"/>
      <c r="F61" s="104"/>
      <c r="G61" s="3"/>
    </row>
    <row r="62" spans="1:11" ht="15.5">
      <c r="A62" s="104" t="s">
        <v>100</v>
      </c>
      <c r="B62" s="104"/>
      <c r="C62" s="104"/>
      <c r="D62" s="104"/>
      <c r="E62" s="104"/>
      <c r="F62" s="104"/>
      <c r="G62" s="3"/>
    </row>
    <row r="63" spans="1:11" ht="15.5">
      <c r="A63" s="105" t="s">
        <v>101</v>
      </c>
      <c r="B63" s="105"/>
      <c r="C63" s="105"/>
      <c r="D63" s="105"/>
      <c r="E63" s="105"/>
      <c r="F63" s="18"/>
      <c r="G63" s="3"/>
    </row>
    <row r="64" spans="1:11" ht="15.5">
      <c r="A64" s="105" t="s">
        <v>102</v>
      </c>
      <c r="B64" s="105"/>
      <c r="C64" s="105"/>
      <c r="D64" s="105"/>
      <c r="E64" s="105"/>
      <c r="F64" s="18"/>
      <c r="G64" s="3"/>
    </row>
    <row r="65" spans="1:7" ht="23.5">
      <c r="A65" s="1"/>
      <c r="B65" s="7"/>
      <c r="C65" s="1"/>
      <c r="D65" s="1"/>
      <c r="E65" s="1"/>
      <c r="F65" s="1"/>
      <c r="G65" s="3"/>
    </row>
    <row r="66" spans="1:7">
      <c r="B66" s="20" t="s">
        <v>103</v>
      </c>
      <c r="D66" s="3"/>
      <c r="E66" s="3"/>
      <c r="F66" s="3" t="s">
        <v>104</v>
      </c>
      <c r="G66" s="3"/>
    </row>
  </sheetData>
  <autoFilter ref="A9:L64" xr:uid="{00000000-0009-0000-0000-000000000000}"/>
  <mergeCells count="14">
    <mergeCell ref="A61:F61"/>
    <mergeCell ref="A62:F62"/>
    <mergeCell ref="A63:E63"/>
    <mergeCell ref="A64:E64"/>
    <mergeCell ref="A8:I8"/>
    <mergeCell ref="A53:G53"/>
    <mergeCell ref="A54:C54"/>
    <mergeCell ref="A55:E55"/>
    <mergeCell ref="A59:E59"/>
    <mergeCell ref="C1:I1"/>
    <mergeCell ref="A2:J2"/>
    <mergeCell ref="A3:I3"/>
    <mergeCell ref="A6:C6"/>
    <mergeCell ref="A7:C7"/>
  </mergeCells>
  <pageMargins left="0.7" right="0.7" top="0.75" bottom="0.75" header="0.3" footer="0.3"/>
  <pageSetup paperSize="9" scale="47" orientation="landscape" r:id="rId1"/>
  <rowBreaks count="1" manualBreakCount="1">
    <brk id="32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tabSelected="1" view="pageBreakPreview" topLeftCell="D18" zoomScaleNormal="100" workbookViewId="0">
      <selection activeCell="K24" sqref="K24"/>
    </sheetView>
  </sheetViews>
  <sheetFormatPr defaultColWidth="9.1796875" defaultRowHeight="14.5"/>
  <cols>
    <col min="1" max="1" width="6.81640625" style="3" customWidth="1"/>
    <col min="2" max="2" width="16.90625" style="4" customWidth="1"/>
    <col min="3" max="3" width="57.36328125" style="3" customWidth="1"/>
    <col min="4" max="5" width="10.81640625" style="5" customWidth="1"/>
    <col min="6" max="6" width="11.90625" style="5" customWidth="1"/>
    <col min="7" max="7" width="14.90625" style="6" customWidth="1"/>
    <col min="8" max="8" width="6.81640625" style="5" customWidth="1"/>
    <col min="9" max="9" width="15.1796875" style="3" customWidth="1"/>
    <col min="10" max="10" width="8.1796875" style="3" customWidth="1"/>
    <col min="11" max="11" width="14.1796875" style="3" customWidth="1"/>
    <col min="12" max="16384" width="9.1796875" style="3"/>
  </cols>
  <sheetData>
    <row r="1" spans="1:11" s="1" customFormat="1" ht="58" customHeight="1">
      <c r="B1" s="7"/>
      <c r="C1" s="93" t="s">
        <v>0</v>
      </c>
      <c r="D1" s="94"/>
      <c r="E1" s="94"/>
      <c r="F1" s="94"/>
      <c r="G1" s="94"/>
      <c r="H1" s="94"/>
      <c r="I1" s="94"/>
      <c r="J1" s="94"/>
      <c r="K1" s="8"/>
    </row>
    <row r="2" spans="1:11" s="1" customFormat="1" ht="27" customHeight="1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s="1" customFormat="1" ht="32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31"/>
    </row>
    <row r="4" spans="1:11" s="1" customFormat="1" ht="21.75" customHeight="1">
      <c r="A4" s="9" t="s">
        <v>105</v>
      </c>
      <c r="B4" s="10"/>
      <c r="C4" s="9"/>
      <c r="D4" s="11"/>
      <c r="E4" s="11"/>
      <c r="F4" s="11"/>
      <c r="G4" s="21" t="s">
        <v>4</v>
      </c>
      <c r="H4" s="22"/>
      <c r="I4" s="32"/>
      <c r="J4" s="32"/>
      <c r="K4" s="32"/>
    </row>
    <row r="5" spans="1:11" s="1" customFormat="1" ht="21.75" customHeight="1">
      <c r="A5" s="9" t="s">
        <v>5</v>
      </c>
      <c r="B5" s="10"/>
      <c r="C5" s="9"/>
      <c r="D5" s="11"/>
      <c r="E5" s="11"/>
      <c r="F5" s="11"/>
      <c r="G5" s="21" t="s">
        <v>6</v>
      </c>
      <c r="H5" s="22"/>
      <c r="I5" s="32"/>
      <c r="J5" s="32"/>
      <c r="K5" s="32"/>
    </row>
    <row r="6" spans="1:11" s="1" customFormat="1" ht="15.75" customHeight="1">
      <c r="A6" s="97" t="s">
        <v>7</v>
      </c>
      <c r="B6" s="97"/>
      <c r="C6" s="97"/>
      <c r="D6" s="11"/>
      <c r="E6" s="11"/>
      <c r="F6" s="11"/>
      <c r="G6" s="21"/>
      <c r="H6" s="23"/>
      <c r="I6" s="32"/>
      <c r="J6" s="32"/>
      <c r="K6" s="32"/>
    </row>
    <row r="7" spans="1:11" s="1" customFormat="1" ht="17.25" customHeight="1">
      <c r="A7" s="97" t="s">
        <v>106</v>
      </c>
      <c r="B7" s="97"/>
      <c r="C7" s="97"/>
      <c r="D7" s="11"/>
      <c r="E7" s="11"/>
      <c r="F7" s="11"/>
      <c r="G7" s="24"/>
      <c r="H7" s="11"/>
      <c r="I7" s="32"/>
      <c r="J7" s="32"/>
      <c r="K7" s="32"/>
    </row>
    <row r="8" spans="1:11" s="1" customFormat="1" ht="30" customHeight="1">
      <c r="A8" s="98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32"/>
    </row>
    <row r="9" spans="1:11" s="1" customFormat="1" ht="30" customHeight="1">
      <c r="A9" s="12" t="s">
        <v>11</v>
      </c>
      <c r="B9" s="13" t="s">
        <v>12</v>
      </c>
      <c r="C9" s="12" t="s">
        <v>13</v>
      </c>
      <c r="D9" s="12" t="s">
        <v>14</v>
      </c>
      <c r="E9" s="12" t="s">
        <v>107</v>
      </c>
      <c r="F9" s="12" t="s">
        <v>15</v>
      </c>
      <c r="G9" s="25" t="s">
        <v>16</v>
      </c>
      <c r="H9" s="26" t="s">
        <v>17</v>
      </c>
      <c r="I9" s="26" t="s">
        <v>18</v>
      </c>
      <c r="J9" s="33" t="s">
        <v>19</v>
      </c>
      <c r="K9" s="33" t="s">
        <v>20</v>
      </c>
    </row>
    <row r="10" spans="1:11" s="1" customFormat="1" ht="27.5" customHeight="1">
      <c r="A10" s="14">
        <v>6</v>
      </c>
      <c r="B10" s="15">
        <v>1024452500</v>
      </c>
      <c r="C10" s="16" t="s">
        <v>108</v>
      </c>
      <c r="D10" s="17" t="s">
        <v>26</v>
      </c>
      <c r="E10" s="17" t="s">
        <v>109</v>
      </c>
      <c r="F10" s="27" t="s">
        <v>27</v>
      </c>
      <c r="G10" s="28">
        <v>930000</v>
      </c>
      <c r="H10" s="29">
        <v>1</v>
      </c>
      <c r="I10" s="34">
        <f>G10*H10*1.08</f>
        <v>1004400.0000000001</v>
      </c>
      <c r="J10" s="35">
        <v>0.08</v>
      </c>
      <c r="K10" s="36" t="s">
        <v>24</v>
      </c>
    </row>
    <row r="11" spans="1:11" s="1" customFormat="1" ht="27.5" customHeight="1">
      <c r="A11" s="14">
        <v>7</v>
      </c>
      <c r="B11" s="15" t="s">
        <v>110</v>
      </c>
      <c r="C11" s="16" t="s">
        <v>111</v>
      </c>
      <c r="D11" s="17" t="s">
        <v>112</v>
      </c>
      <c r="E11" s="17"/>
      <c r="F11" s="27" t="s">
        <v>58</v>
      </c>
      <c r="G11" s="28">
        <v>50000</v>
      </c>
      <c r="H11" s="29">
        <v>10</v>
      </c>
      <c r="I11" s="34">
        <f>G11*H11*1.08</f>
        <v>540000</v>
      </c>
      <c r="J11" s="35">
        <v>0.08</v>
      </c>
      <c r="K11" s="36" t="s">
        <v>24</v>
      </c>
    </row>
    <row r="12" spans="1:11" s="1" customFormat="1" ht="27.5" customHeight="1">
      <c r="A12" s="14">
        <v>8</v>
      </c>
      <c r="B12" s="15"/>
      <c r="C12" s="16" t="s">
        <v>43</v>
      </c>
      <c r="D12" s="17" t="s">
        <v>28</v>
      </c>
      <c r="E12" s="17"/>
      <c r="F12" s="17" t="s">
        <v>44</v>
      </c>
      <c r="G12" s="28">
        <v>115000</v>
      </c>
      <c r="H12" s="29">
        <v>4</v>
      </c>
      <c r="I12" s="34">
        <f>G12*H12*1.08</f>
        <v>496800.00000000006</v>
      </c>
      <c r="J12" s="35">
        <v>0.08</v>
      </c>
      <c r="K12" s="36" t="s">
        <v>24</v>
      </c>
    </row>
    <row r="13" spans="1:11" s="1" customFormat="1" ht="27.5" customHeight="1">
      <c r="A13" s="14">
        <v>9</v>
      </c>
      <c r="B13" s="15"/>
      <c r="C13" s="16" t="s">
        <v>113</v>
      </c>
      <c r="D13" s="17" t="s">
        <v>114</v>
      </c>
      <c r="E13" s="17"/>
      <c r="F13" s="27" t="s">
        <v>115</v>
      </c>
      <c r="G13" s="28">
        <v>190000</v>
      </c>
      <c r="H13" s="29">
        <v>5</v>
      </c>
      <c r="I13" s="34">
        <f>G13*H13*1.08</f>
        <v>1026000.0000000001</v>
      </c>
      <c r="J13" s="35">
        <v>0.08</v>
      </c>
      <c r="K13" s="36" t="s">
        <v>24</v>
      </c>
    </row>
    <row r="14" spans="1:11" s="2" customFormat="1" ht="55" customHeight="1">
      <c r="A14" s="14">
        <v>11</v>
      </c>
      <c r="B14" s="15"/>
      <c r="C14" s="16" t="s">
        <v>116</v>
      </c>
      <c r="D14" s="17" t="s">
        <v>28</v>
      </c>
      <c r="E14" s="17"/>
      <c r="F14" s="27" t="s">
        <v>58</v>
      </c>
      <c r="G14" s="30">
        <v>30000</v>
      </c>
      <c r="H14" s="29">
        <v>1</v>
      </c>
      <c r="I14" s="34">
        <f>G14*H14*1.1</f>
        <v>33000</v>
      </c>
      <c r="J14" s="35">
        <v>0.1</v>
      </c>
      <c r="K14" s="36" t="s">
        <v>24</v>
      </c>
    </row>
    <row r="15" spans="1:11" s="2" customFormat="1" ht="53" customHeight="1">
      <c r="A15" s="14"/>
      <c r="B15" s="15"/>
      <c r="C15" s="16" t="s">
        <v>117</v>
      </c>
      <c r="D15" s="17" t="s">
        <v>28</v>
      </c>
      <c r="E15" s="17"/>
      <c r="F15" s="27" t="s">
        <v>58</v>
      </c>
      <c r="G15" s="30">
        <v>30000</v>
      </c>
      <c r="H15" s="29">
        <v>1</v>
      </c>
      <c r="I15" s="34">
        <f>G15*H15*1.1</f>
        <v>33000</v>
      </c>
      <c r="J15" s="35">
        <v>0.1</v>
      </c>
      <c r="K15" s="36" t="s">
        <v>24</v>
      </c>
    </row>
    <row r="16" spans="1:11" s="2" customFormat="1" ht="52" customHeight="1">
      <c r="A16" s="14"/>
      <c r="B16" s="15"/>
      <c r="C16" s="16" t="s">
        <v>118</v>
      </c>
      <c r="D16" s="17" t="s">
        <v>28</v>
      </c>
      <c r="E16" s="17"/>
      <c r="F16" s="27" t="s">
        <v>58</v>
      </c>
      <c r="G16" s="30">
        <v>30000</v>
      </c>
      <c r="H16" s="29">
        <v>1</v>
      </c>
      <c r="I16" s="34">
        <f>G16*H16*1.1</f>
        <v>33000</v>
      </c>
      <c r="J16" s="35">
        <v>0.1</v>
      </c>
      <c r="K16" s="36" t="s">
        <v>24</v>
      </c>
    </row>
    <row r="17" spans="1:12" s="1" customFormat="1" ht="27.5" customHeight="1">
      <c r="A17" s="14">
        <v>12</v>
      </c>
      <c r="B17" s="15" t="s">
        <v>119</v>
      </c>
      <c r="C17" s="16" t="s">
        <v>120</v>
      </c>
      <c r="D17" s="17" t="s">
        <v>112</v>
      </c>
      <c r="E17" s="17"/>
      <c r="F17" s="27" t="s">
        <v>58</v>
      </c>
      <c r="G17" s="28">
        <v>232000</v>
      </c>
      <c r="H17" s="29">
        <v>20</v>
      </c>
      <c r="I17" s="34">
        <f>G17*H17*1.08</f>
        <v>5011200</v>
      </c>
      <c r="J17" s="35">
        <v>0.08</v>
      </c>
      <c r="K17" s="36" t="s">
        <v>24</v>
      </c>
    </row>
    <row r="18" spans="1:12" s="1" customFormat="1" ht="27.5" customHeight="1">
      <c r="A18" s="14">
        <v>14</v>
      </c>
      <c r="B18" s="15" t="s">
        <v>121</v>
      </c>
      <c r="C18" s="16" t="s">
        <v>122</v>
      </c>
      <c r="D18" s="17" t="s">
        <v>112</v>
      </c>
      <c r="E18" s="17"/>
      <c r="F18" s="27" t="s">
        <v>58</v>
      </c>
      <c r="G18" s="28">
        <v>572000</v>
      </c>
      <c r="H18" s="29">
        <v>2</v>
      </c>
      <c r="I18" s="34">
        <f>G18*H18*1.08</f>
        <v>1235520</v>
      </c>
      <c r="J18" s="35">
        <v>0.08</v>
      </c>
      <c r="K18" s="36" t="s">
        <v>24</v>
      </c>
    </row>
    <row r="19" spans="1:12" s="1" customFormat="1" ht="27.5" customHeight="1">
      <c r="A19" s="14">
        <v>15</v>
      </c>
      <c r="B19" s="15" t="s">
        <v>123</v>
      </c>
      <c r="C19" s="16" t="s">
        <v>124</v>
      </c>
      <c r="D19" s="17" t="s">
        <v>112</v>
      </c>
      <c r="E19" s="17"/>
      <c r="F19" s="27" t="s">
        <v>58</v>
      </c>
      <c r="G19" s="28">
        <v>560000</v>
      </c>
      <c r="H19" s="29">
        <v>1</v>
      </c>
      <c r="I19" s="34">
        <f>G19*H19*1.08</f>
        <v>604800</v>
      </c>
      <c r="J19" s="35">
        <v>0.08</v>
      </c>
      <c r="K19" s="36" t="s">
        <v>24</v>
      </c>
    </row>
    <row r="20" spans="1:12" s="1" customFormat="1" ht="27.5" customHeight="1">
      <c r="A20" s="14">
        <v>16</v>
      </c>
      <c r="B20" s="15"/>
      <c r="C20" s="16" t="s">
        <v>125</v>
      </c>
      <c r="D20" s="17" t="s">
        <v>126</v>
      </c>
      <c r="E20" s="17"/>
      <c r="F20" s="27" t="s">
        <v>127</v>
      </c>
      <c r="G20" s="28">
        <v>1300000</v>
      </c>
      <c r="H20" s="29">
        <v>1</v>
      </c>
      <c r="I20" s="34">
        <f t="shared" ref="I20:I27" si="0">G20*H20*1.08</f>
        <v>1404000</v>
      </c>
      <c r="J20" s="35">
        <v>0.08</v>
      </c>
      <c r="K20" s="36" t="s">
        <v>24</v>
      </c>
    </row>
    <row r="21" spans="1:12" s="1" customFormat="1" ht="27.5" customHeight="1">
      <c r="A21" s="14">
        <v>17</v>
      </c>
      <c r="B21" s="15"/>
      <c r="C21" s="16" t="s">
        <v>128</v>
      </c>
      <c r="D21" s="17" t="s">
        <v>126</v>
      </c>
      <c r="E21" s="17"/>
      <c r="F21" s="27" t="s">
        <v>127</v>
      </c>
      <c r="G21" s="28">
        <v>1100000</v>
      </c>
      <c r="H21" s="29">
        <v>1</v>
      </c>
      <c r="I21" s="34">
        <f t="shared" si="0"/>
        <v>1188000</v>
      </c>
      <c r="J21" s="35">
        <v>0.08</v>
      </c>
      <c r="K21" s="36" t="s">
        <v>24</v>
      </c>
    </row>
    <row r="22" spans="1:12" s="1" customFormat="1" ht="27.5" customHeight="1">
      <c r="A22" s="14">
        <v>18</v>
      </c>
      <c r="B22" s="15" t="s">
        <v>129</v>
      </c>
      <c r="C22" s="16" t="s">
        <v>130</v>
      </c>
      <c r="D22" s="17" t="s">
        <v>131</v>
      </c>
      <c r="E22" s="17" t="s">
        <v>132</v>
      </c>
      <c r="F22" s="27" t="s">
        <v>133</v>
      </c>
      <c r="G22" s="30">
        <v>1400000</v>
      </c>
      <c r="H22" s="29">
        <v>1</v>
      </c>
      <c r="I22" s="34">
        <f t="shared" si="0"/>
        <v>1512000</v>
      </c>
      <c r="J22" s="35">
        <v>0.08</v>
      </c>
      <c r="K22" s="36" t="s">
        <v>24</v>
      </c>
    </row>
    <row r="23" spans="1:12" s="1" customFormat="1" ht="27.5" customHeight="1">
      <c r="A23" s="14">
        <v>19</v>
      </c>
      <c r="B23" s="15" t="s">
        <v>134</v>
      </c>
      <c r="C23" s="16" t="s">
        <v>135</v>
      </c>
      <c r="D23" s="17" t="s">
        <v>131</v>
      </c>
      <c r="E23" s="17" t="s">
        <v>132</v>
      </c>
      <c r="F23" s="27" t="s">
        <v>133</v>
      </c>
      <c r="G23" s="30">
        <v>840000</v>
      </c>
      <c r="H23" s="29">
        <v>1</v>
      </c>
      <c r="I23" s="34">
        <f t="shared" si="0"/>
        <v>907200.00000000012</v>
      </c>
      <c r="J23" s="35">
        <v>0.08</v>
      </c>
      <c r="K23" s="36" t="s">
        <v>24</v>
      </c>
    </row>
    <row r="24" spans="1:12" s="1" customFormat="1" ht="42" customHeight="1">
      <c r="A24" s="14">
        <v>20</v>
      </c>
      <c r="B24" s="15" t="s">
        <v>143</v>
      </c>
      <c r="C24" s="15" t="s">
        <v>144</v>
      </c>
      <c r="D24" s="17" t="s">
        <v>131</v>
      </c>
      <c r="E24" s="17" t="s">
        <v>136</v>
      </c>
      <c r="F24" s="27" t="s">
        <v>137</v>
      </c>
      <c r="G24" s="28">
        <v>820000</v>
      </c>
      <c r="H24" s="29">
        <v>1</v>
      </c>
      <c r="I24" s="34">
        <f t="shared" ref="I24" si="1">G24*H24*1.08</f>
        <v>885600.00000000012</v>
      </c>
      <c r="J24" s="35">
        <v>0.08</v>
      </c>
      <c r="K24" s="36" t="s">
        <v>24</v>
      </c>
      <c r="L24" s="37"/>
    </row>
    <row r="25" spans="1:12" s="1" customFormat="1" ht="27.5" customHeight="1">
      <c r="A25" s="14">
        <v>21</v>
      </c>
      <c r="B25" s="15"/>
      <c r="C25" s="16" t="s">
        <v>138</v>
      </c>
      <c r="D25" s="17" t="s">
        <v>139</v>
      </c>
      <c r="E25" s="17"/>
      <c r="F25" s="27" t="s">
        <v>58</v>
      </c>
      <c r="G25" s="28">
        <v>222000</v>
      </c>
      <c r="H25" s="29">
        <v>2</v>
      </c>
      <c r="I25" s="34">
        <f t="shared" si="0"/>
        <v>479520.00000000006</v>
      </c>
      <c r="J25" s="35">
        <v>0.08</v>
      </c>
      <c r="K25" s="36" t="s">
        <v>24</v>
      </c>
    </row>
    <row r="26" spans="1:12" s="1" customFormat="1" ht="27.5" customHeight="1">
      <c r="A26" s="14">
        <v>22</v>
      </c>
      <c r="B26" s="15"/>
      <c r="C26" s="16" t="s">
        <v>140</v>
      </c>
      <c r="D26" s="17" t="s">
        <v>114</v>
      </c>
      <c r="E26" s="17"/>
      <c r="F26" s="27" t="s">
        <v>115</v>
      </c>
      <c r="G26" s="28">
        <v>68000</v>
      </c>
      <c r="H26" s="29">
        <v>5</v>
      </c>
      <c r="I26" s="34">
        <f t="shared" si="0"/>
        <v>367200</v>
      </c>
      <c r="J26" s="35">
        <v>0.08</v>
      </c>
      <c r="K26" s="36" t="s">
        <v>24</v>
      </c>
    </row>
    <row r="27" spans="1:12" s="1" customFormat="1" ht="27.5" customHeight="1">
      <c r="A27" s="14">
        <v>23</v>
      </c>
      <c r="B27" s="15" t="s">
        <v>141</v>
      </c>
      <c r="C27" s="16" t="s">
        <v>142</v>
      </c>
      <c r="D27" s="17" t="s">
        <v>112</v>
      </c>
      <c r="E27" s="17"/>
      <c r="F27" s="27" t="s">
        <v>58</v>
      </c>
      <c r="G27" s="28">
        <v>185000</v>
      </c>
      <c r="H27" s="29">
        <v>20</v>
      </c>
      <c r="I27" s="34">
        <f t="shared" si="0"/>
        <v>3996000.0000000005</v>
      </c>
      <c r="J27" s="35">
        <v>0.08</v>
      </c>
      <c r="K27" s="36" t="s">
        <v>24</v>
      </c>
    </row>
    <row r="28" spans="1:12" ht="25" customHeight="1">
      <c r="A28" s="99" t="s">
        <v>91</v>
      </c>
      <c r="B28" s="100"/>
      <c r="C28" s="100"/>
      <c r="D28" s="100"/>
      <c r="E28" s="100"/>
      <c r="F28" s="100"/>
      <c r="G28" s="100"/>
      <c r="H28" s="101"/>
      <c r="I28" s="38">
        <f>SUM(I10:I27)</f>
        <v>20757240</v>
      </c>
      <c r="J28" s="39"/>
      <c r="K28" s="40"/>
    </row>
    <row r="29" spans="1:12" ht="15.5">
      <c r="A29" s="102" t="s">
        <v>92</v>
      </c>
      <c r="B29" s="102"/>
      <c r="C29" s="102"/>
      <c r="D29" s="18"/>
      <c r="E29" s="18"/>
      <c r="F29" s="18"/>
      <c r="G29" s="18"/>
      <c r="H29" s="3"/>
    </row>
    <row r="30" spans="1:12" ht="15.5">
      <c r="A30" s="103" t="s">
        <v>93</v>
      </c>
      <c r="B30" s="103"/>
      <c r="C30" s="103"/>
      <c r="D30" s="103"/>
      <c r="E30" s="103"/>
      <c r="F30" s="103"/>
      <c r="G30" s="18"/>
      <c r="H30" s="3"/>
    </row>
    <row r="31" spans="1:12" ht="15.5">
      <c r="A31" s="18" t="s">
        <v>94</v>
      </c>
      <c r="B31" s="19"/>
      <c r="C31" s="18"/>
      <c r="D31" s="18"/>
      <c r="E31" s="18"/>
      <c r="F31" s="18"/>
      <c r="G31" s="18"/>
      <c r="H31" s="3"/>
    </row>
    <row r="32" spans="1:12" ht="15.5">
      <c r="A32" s="18" t="s">
        <v>95</v>
      </c>
      <c r="B32" s="19"/>
      <c r="C32" s="18"/>
      <c r="D32" s="18"/>
      <c r="E32" s="18"/>
      <c r="F32" s="18"/>
      <c r="G32" s="18"/>
      <c r="H32" s="3"/>
    </row>
    <row r="33" spans="1:8" ht="15.5">
      <c r="A33" s="18" t="s">
        <v>96</v>
      </c>
      <c r="B33" s="19"/>
      <c r="C33" s="18"/>
      <c r="D33" s="18"/>
      <c r="E33" s="18"/>
      <c r="F33" s="18"/>
      <c r="G33" s="18"/>
      <c r="H33" s="3"/>
    </row>
    <row r="34" spans="1:8" ht="15.5">
      <c r="A34" s="103" t="s">
        <v>97</v>
      </c>
      <c r="B34" s="103"/>
      <c r="C34" s="103"/>
      <c r="D34" s="103"/>
      <c r="E34" s="103"/>
      <c r="F34" s="103"/>
      <c r="G34" s="18"/>
      <c r="H34" s="3"/>
    </row>
    <row r="35" spans="1:8" ht="15.5">
      <c r="A35" s="18" t="s">
        <v>98</v>
      </c>
      <c r="B35" s="19"/>
      <c r="C35"/>
      <c r="D35" s="18"/>
      <c r="E35" s="18"/>
      <c r="F35" s="18"/>
      <c r="G35" s="18"/>
      <c r="H35" s="3"/>
    </row>
    <row r="36" spans="1:8" ht="15.5">
      <c r="A36" s="104" t="s">
        <v>99</v>
      </c>
      <c r="B36" s="104"/>
      <c r="C36" s="104"/>
      <c r="D36" s="104"/>
      <c r="E36" s="104"/>
      <c r="F36" s="104"/>
      <c r="G36" s="104"/>
      <c r="H36" s="3"/>
    </row>
    <row r="37" spans="1:8" ht="15.5">
      <c r="A37" s="104" t="s">
        <v>100</v>
      </c>
      <c r="B37" s="104"/>
      <c r="C37" s="104"/>
      <c r="D37" s="104"/>
      <c r="E37" s="104"/>
      <c r="F37" s="104"/>
      <c r="G37" s="104"/>
      <c r="H37" s="3"/>
    </row>
    <row r="38" spans="1:8" ht="15.5">
      <c r="A38" s="105" t="s">
        <v>101</v>
      </c>
      <c r="B38" s="105"/>
      <c r="C38" s="105"/>
      <c r="D38" s="105"/>
      <c r="E38" s="105"/>
      <c r="F38" s="105"/>
      <c r="G38" s="18"/>
      <c r="H38" s="3"/>
    </row>
    <row r="39" spans="1:8" ht="15.5">
      <c r="A39" s="105" t="s">
        <v>102</v>
      </c>
      <c r="B39" s="105"/>
      <c r="C39" s="105"/>
      <c r="D39" s="105"/>
      <c r="E39" s="105"/>
      <c r="F39" s="105"/>
      <c r="G39" s="18"/>
      <c r="H39" s="3"/>
    </row>
    <row r="40" spans="1:8" ht="23.5">
      <c r="A40" s="1"/>
      <c r="B40" s="7"/>
      <c r="C40" s="1"/>
      <c r="D40" s="1"/>
      <c r="E40" s="1"/>
      <c r="F40" s="1"/>
      <c r="G40" s="1"/>
      <c r="H40" s="3"/>
    </row>
    <row r="41" spans="1:8">
      <c r="B41" s="20" t="s">
        <v>103</v>
      </c>
      <c r="D41" s="3"/>
      <c r="E41" s="3"/>
      <c r="F41" s="3"/>
      <c r="G41" s="3" t="s">
        <v>104</v>
      </c>
      <c r="H41" s="3"/>
    </row>
  </sheetData>
  <autoFilter ref="A9:K39" xr:uid="{00000000-0009-0000-0000-000001000000}"/>
  <mergeCells count="14">
    <mergeCell ref="A36:G36"/>
    <mergeCell ref="A37:G37"/>
    <mergeCell ref="A38:F38"/>
    <mergeCell ref="A39:F39"/>
    <mergeCell ref="A8:J8"/>
    <mergeCell ref="A28:H28"/>
    <mergeCell ref="A29:C29"/>
    <mergeCell ref="A30:F30"/>
    <mergeCell ref="A34:F34"/>
    <mergeCell ref="C1:J1"/>
    <mergeCell ref="A2:K2"/>
    <mergeCell ref="A3:J3"/>
    <mergeCell ref="A6:C6"/>
    <mergeCell ref="A7:C7"/>
  </mergeCells>
  <pageMargins left="0.7" right="0.7" top="0.75" bottom="0.75" header="0.3" footer="0.3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BG</vt:lpstr>
      <vt:lpstr>Sheet1</vt:lpstr>
      <vt:lpstr>BG!Print_Area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</dc:creator>
  <cp:lastModifiedBy>DELL</cp:lastModifiedBy>
  <cp:lastPrinted>2026-06-11T10:38:00Z</cp:lastPrinted>
  <dcterms:created xsi:type="dcterms:W3CDTF">2021-06-09T15:54:00Z</dcterms:created>
  <dcterms:modified xsi:type="dcterms:W3CDTF">2026-09-10T08:38:37Z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