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a564d173c3e554/Documents/"/>
    </mc:Choice>
  </mc:AlternateContent>
  <xr:revisionPtr revIDLastSave="54" documentId="13_ncr:1_{4CCFF37E-443E-4BF6-9ECD-D6AB21CF336C}" xr6:coauthVersionLast="47" xr6:coauthVersionMax="47" xr10:uidLastSave="{744DDABD-438F-4B4C-BD85-962E887D30C5}"/>
  <bookViews>
    <workbookView xWindow="-110" yWindow="-110" windowWidth="19420" windowHeight="10300" activeTab="7" xr2:uid="{4F7110E2-38F7-4AFD-AF04-B85308F034B7}"/>
  </bookViews>
  <sheets>
    <sheet name="Sheet2" sheetId="2" r:id="rId1"/>
    <sheet name="Sheet5" sheetId="6" r:id="rId2"/>
    <sheet name="Sheet1" sheetId="4" r:id="rId3"/>
    <sheet name="Sheet3" sheetId="3" r:id="rId4"/>
    <sheet name="Sheet4" sheetId="5" r:id="rId5"/>
    <sheet name="Sheet6" sheetId="7" r:id="rId6"/>
    <sheet name="Sheet7" sheetId="8" r:id="rId7"/>
    <sheet name="Sheet8" sheetId="9" r:id="rId8"/>
  </sheets>
  <externalReferences>
    <externalReference r:id="rId9"/>
  </externalReferences>
  <definedNames>
    <definedName name="_xlnm._FilterDatabase" localSheetId="0" hidden="1">Sheet2!$A$1:$E$1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9" l="1"/>
  <c r="E15" i="9"/>
  <c r="C17" i="9"/>
  <c r="B12" i="9"/>
  <c r="F13" i="9"/>
  <c r="D8" i="9"/>
  <c r="D9" i="9"/>
  <c r="D10" i="9"/>
  <c r="B8" i="9"/>
  <c r="B9" i="9"/>
  <c r="B10" i="9"/>
  <c r="D7" i="9"/>
  <c r="B7" i="9"/>
  <c r="G11" i="9"/>
  <c r="G10" i="9"/>
  <c r="G9" i="9"/>
  <c r="G8" i="9"/>
  <c r="G7" i="9"/>
  <c r="G6" i="9"/>
  <c r="B2" i="9"/>
  <c r="F32" i="8"/>
  <c r="F31" i="8"/>
  <c r="C28" i="8"/>
  <c r="C27" i="8"/>
  <c r="H15" i="8"/>
  <c r="K16" i="8"/>
  <c r="O20" i="8"/>
  <c r="K19" i="8"/>
  <c r="K20" i="8"/>
  <c r="K21" i="8"/>
  <c r="K22" i="8"/>
  <c r="H20" i="8"/>
  <c r="H21" i="8"/>
  <c r="H22" i="8"/>
  <c r="H23" i="8"/>
  <c r="K18" i="8"/>
  <c r="H19" i="8"/>
  <c r="F20" i="8"/>
  <c r="F21" i="8"/>
  <c r="F22" i="8"/>
  <c r="F23" i="8"/>
  <c r="F19" i="8"/>
  <c r="C20" i="8"/>
  <c r="C21" i="8"/>
  <c r="C22" i="8"/>
  <c r="C23" i="8"/>
  <c r="C19" i="8"/>
  <c r="E4" i="8"/>
  <c r="E5" i="8"/>
  <c r="E6" i="8"/>
  <c r="E3" i="8"/>
  <c r="I3" i="8"/>
  <c r="I2" i="8"/>
  <c r="I5" i="8"/>
  <c r="I4" i="8"/>
  <c r="I1" i="8"/>
  <c r="E2" i="8"/>
  <c r="B10" i="8"/>
  <c r="B11" i="8"/>
  <c r="B12" i="8"/>
  <c r="B13" i="8"/>
  <c r="B9" i="8"/>
  <c r="D3" i="8"/>
  <c r="D4" i="8"/>
  <c r="D5" i="8"/>
  <c r="D6" i="8"/>
  <c r="D2" i="8"/>
  <c r="C3" i="8"/>
  <c r="C4" i="8"/>
  <c r="C5" i="8"/>
  <c r="C6" i="8"/>
  <c r="C2" i="8"/>
  <c r="B3" i="8"/>
  <c r="B4" i="8"/>
  <c r="B5" i="8"/>
  <c r="B6" i="8"/>
  <c r="B2" i="8"/>
  <c r="F14" i="8"/>
  <c r="E14" i="8"/>
  <c r="D14" i="8"/>
  <c r="O11" i="8"/>
  <c r="N6" i="8"/>
  <c r="I6" i="8"/>
  <c r="J13" i="8"/>
  <c r="J9" i="8"/>
  <c r="H10" i="8"/>
  <c r="H5" i="8"/>
  <c r="F9" i="8"/>
  <c r="F8" i="8"/>
  <c r="G5" i="8"/>
  <c r="H2" i="8"/>
  <c r="A15" i="6"/>
  <c r="G17" i="6"/>
  <c r="A14" i="6"/>
  <c r="A13" i="6"/>
  <c r="A12" i="6"/>
  <c r="A11" i="6"/>
  <c r="A10" i="6"/>
  <c r="A9" i="6"/>
  <c r="A8" i="6"/>
  <c r="A7" i="6"/>
  <c r="A6" i="6" a="1"/>
  <c r="A6" i="6" s="1"/>
  <c r="A5" i="6"/>
  <c r="G6" i="2"/>
  <c r="G4" i="2"/>
  <c r="G3" i="2"/>
  <c r="P7" i="5"/>
  <c r="R3" i="5"/>
  <c r="X12" i="5"/>
  <c r="Y19" i="5"/>
  <c r="R21" i="5"/>
  <c r="R24" i="5"/>
  <c r="R23" i="5"/>
  <c r="R22" i="5"/>
  <c r="W27" i="5"/>
  <c r="W25" i="5"/>
  <c r="W24" i="5"/>
  <c r="U17" i="5"/>
  <c r="U18" i="5"/>
  <c r="U19" i="5"/>
  <c r="U16" i="5"/>
  <c r="J12" i="2"/>
  <c r="K11" i="2"/>
  <c r="K10" i="2"/>
  <c r="J9" i="2"/>
  <c r="H11" i="2"/>
  <c r="H10" i="2"/>
  <c r="H9" i="2"/>
  <c r="N24" i="5"/>
  <c r="N22" i="5"/>
  <c r="B22" i="5"/>
  <c r="K23" i="5"/>
  <c r="I24" i="5"/>
  <c r="I23" i="5" a="1"/>
  <c r="I23" i="5" s="1"/>
  <c r="E19" i="5"/>
  <c r="C17" i="5"/>
  <c r="J18" i="5"/>
  <c r="H20" i="5"/>
  <c r="M19" i="5"/>
  <c r="H21" i="5"/>
  <c r="H19" i="5"/>
  <c r="H18" i="5"/>
  <c r="H14" i="5"/>
  <c r="M16" i="5"/>
  <c r="O7" i="5" a="1"/>
  <c r="O7" i="5" s="1"/>
  <c r="I11" i="5" a="1"/>
  <c r="I11" i="5" s="1"/>
  <c r="I5" i="5"/>
  <c r="G11" i="5"/>
  <c r="G10" i="5"/>
  <c r="G7" i="5"/>
  <c r="G5" i="5"/>
  <c r="J23" i="3" a="1"/>
  <c r="J23" i="3" s="1"/>
  <c r="F3" i="3" a="1"/>
  <c r="F3" i="3" s="1"/>
  <c r="G7" i="3"/>
  <c r="B15" i="3"/>
  <c r="G9" i="3"/>
  <c r="B12" i="3"/>
  <c r="D16" i="3"/>
  <c r="J18" i="3"/>
  <c r="M13" i="3"/>
  <c r="M11" i="3"/>
  <c r="M10" i="3"/>
  <c r="M8" i="3"/>
  <c r="H11" i="3"/>
  <c r="K8" i="3"/>
  <c r="H9" i="3"/>
  <c r="H8" i="3"/>
  <c r="B13" i="3"/>
  <c r="A13" i="3"/>
  <c r="M14" i="3" l="1"/>
  <c r="M15" i="3" l="1"/>
  <c r="M17" i="3" l="1"/>
  <c r="M16" i="3"/>
  <c r="M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<sst xmlns="http://schemas.openxmlformats.org/spreadsheetml/2006/main" count="207" uniqueCount="174">
  <si>
    <t>Ramesh</t>
  </si>
  <si>
    <t>Kavitha</t>
  </si>
  <si>
    <t>S.No</t>
  </si>
  <si>
    <t>Student Names</t>
  </si>
  <si>
    <t>course</t>
  </si>
  <si>
    <t>Ram</t>
  </si>
  <si>
    <t>Andhra Pradesh</t>
  </si>
  <si>
    <t>Data analytics</t>
  </si>
  <si>
    <t>Raju</t>
  </si>
  <si>
    <t>Thulasi</t>
  </si>
  <si>
    <t>Robert</t>
  </si>
  <si>
    <t>Brown</t>
  </si>
  <si>
    <t>Red</t>
  </si>
  <si>
    <t>Yellow</t>
  </si>
  <si>
    <t>Karnataka</t>
  </si>
  <si>
    <t>Kerala</t>
  </si>
  <si>
    <t>Java</t>
  </si>
  <si>
    <t>Data Science</t>
  </si>
  <si>
    <t>Mern Stack</t>
  </si>
  <si>
    <t>Devops</t>
  </si>
  <si>
    <t>AWS</t>
  </si>
  <si>
    <t>City</t>
  </si>
  <si>
    <t>Salary</t>
  </si>
  <si>
    <t>Bonus</t>
  </si>
  <si>
    <t>sum</t>
  </si>
  <si>
    <t>AVERAGE</t>
  </si>
  <si>
    <t>MAX</t>
  </si>
  <si>
    <t>MIN</t>
  </si>
  <si>
    <t>COUNT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</si>
  <si>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</si>
  <si>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</si>
  <si>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</si>
  <si>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</si>
  <si>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</si>
  <si>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</si>
  <si>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</si>
  <si>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</si>
  <si>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</si>
  <si>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</si>
  <si>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</si>
  <si>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</si>
  <si>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MUL</t>
  </si>
  <si>
    <t>DIV</t>
  </si>
  <si>
    <t>COUNTBLANK</t>
  </si>
  <si>
    <t>SUM</t>
  </si>
  <si>
    <t>AVG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</si>
  <si>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</si>
  <si>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</si>
  <si>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</si>
  <si>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</si>
  <si>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</si>
  <si>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</si>
  <si>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</si>
  <si>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</si>
  <si>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</si>
  <si>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</si>
  <si>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</si>
  <si>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</si>
  <si>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ram is        good boy</t>
  </si>
  <si>
    <t>trim</t>
  </si>
  <si>
    <t>1</t>
  </si>
  <si>
    <t>7</t>
  </si>
  <si>
    <t>2</t>
  </si>
  <si>
    <t>3</t>
  </si>
  <si>
    <t>4</t>
  </si>
  <si>
    <t>5</t>
  </si>
  <si>
    <t>6</t>
  </si>
  <si>
    <t>Banglore is capital of karnataka</t>
  </si>
  <si>
    <t>bahhubali</t>
  </si>
  <si>
    <t>Hello</t>
  </si>
  <si>
    <t>World</t>
  </si>
  <si>
    <t>concat</t>
  </si>
  <si>
    <t>concatinate</t>
  </si>
  <si>
    <t>Find</t>
  </si>
  <si>
    <t>thulasi</t>
  </si>
  <si>
    <t>ram</t>
  </si>
  <si>
    <t>aju</t>
  </si>
  <si>
    <t>anu</t>
  </si>
  <si>
    <t>sahana</t>
  </si>
  <si>
    <t>vinay</t>
  </si>
  <si>
    <t>siddu sir</t>
  </si>
  <si>
    <t>kavya mam</t>
  </si>
  <si>
    <t>search</t>
  </si>
  <si>
    <t>find</t>
  </si>
  <si>
    <t>universe</t>
  </si>
  <si>
    <t>helloworld</t>
  </si>
  <si>
    <t>Believe    in yourself</t>
  </si>
  <si>
    <t>len</t>
  </si>
  <si>
    <t>substitute</t>
  </si>
  <si>
    <t>hello</t>
  </si>
  <si>
    <t>world</t>
  </si>
  <si>
    <t>he is     from skillyx</t>
  </si>
  <si>
    <t>australia</t>
  </si>
  <si>
    <t xml:space="preserve">  </t>
  </si>
  <si>
    <t>Tamanna</t>
  </si>
  <si>
    <t xml:space="preserve"> </t>
  </si>
  <si>
    <t>max</t>
  </si>
  <si>
    <t>large(range,key)</t>
  </si>
  <si>
    <t xml:space="preserve"> min (range)</t>
  </si>
  <si>
    <t>small</t>
  </si>
  <si>
    <t>min</t>
  </si>
  <si>
    <t>large</t>
  </si>
  <si>
    <t>"90000"</t>
  </si>
  <si>
    <t>"39"</t>
  </si>
  <si>
    <t>"23"</t>
  </si>
  <si>
    <t>"233"</t>
  </si>
  <si>
    <t>percentage to value</t>
  </si>
  <si>
    <t>decimal to value</t>
  </si>
  <si>
    <t>square root</t>
  </si>
  <si>
    <t xml:space="preserve">index </t>
  </si>
  <si>
    <t>index</t>
  </si>
  <si>
    <t>match</t>
  </si>
  <si>
    <t>1st</t>
  </si>
  <si>
    <t>2ndd by refernece</t>
  </si>
  <si>
    <t>trust the universe I am _____ placed</t>
  </si>
  <si>
    <t>software Engineer</t>
  </si>
  <si>
    <t xml:space="preserve">software </t>
  </si>
  <si>
    <t>Engineer</t>
  </si>
  <si>
    <t>excel practice.xlsx</t>
  </si>
  <si>
    <t>. Variables and Data Types.txt</t>
  </si>
  <si>
    <t>Sheet2!A1</t>
  </si>
  <si>
    <t>mailto:thulasiramt988@gmail.com</t>
  </si>
  <si>
    <t>http://www.google.com</t>
  </si>
  <si>
    <t>Allu</t>
  </si>
  <si>
    <t>Arjun</t>
  </si>
  <si>
    <t>vijay</t>
  </si>
  <si>
    <t>Devarkonda</t>
  </si>
  <si>
    <t>Mahesh</t>
  </si>
  <si>
    <t>Babu</t>
  </si>
  <si>
    <t>Allu Arjun</t>
  </si>
  <si>
    <t>vijay Devarkonda</t>
  </si>
  <si>
    <t>Mahesh Babu</t>
  </si>
  <si>
    <t>Allu.Arjun@gmail.com</t>
  </si>
  <si>
    <t>vijay.Devarkonda@gmail.com</t>
  </si>
  <si>
    <t>Mahesh.Babu@gmail.com</t>
  </si>
  <si>
    <t>ctrl+shift+#</t>
  </si>
  <si>
    <t>raju</t>
  </si>
  <si>
    <t>rani</t>
  </si>
  <si>
    <t>kani</t>
  </si>
  <si>
    <t>pani</t>
  </si>
  <si>
    <t>bhani</t>
  </si>
  <si>
    <t>aani</t>
  </si>
  <si>
    <t>date of joing</t>
  </si>
  <si>
    <t>lessthan</t>
  </si>
  <si>
    <t>exact</t>
  </si>
  <si>
    <t>greater than</t>
  </si>
  <si>
    <t>december 1,2004</t>
  </si>
  <si>
    <t>august 1,2002</t>
  </si>
  <si>
    <t>Day</t>
  </si>
  <si>
    <t>month</t>
  </si>
  <si>
    <t>year</t>
  </si>
  <si>
    <t>today</t>
  </si>
  <si>
    <t>now</t>
  </si>
  <si>
    <t>date</t>
  </si>
  <si>
    <t>Addition of Days</t>
  </si>
  <si>
    <t>Difference of days</t>
  </si>
  <si>
    <t>To Add months</t>
  </si>
  <si>
    <t>To Subtract Months</t>
  </si>
  <si>
    <t>column+days</t>
  </si>
  <si>
    <t>column-days</t>
  </si>
  <si>
    <t>edate,months</t>
  </si>
  <si>
    <t>yearfraction</t>
  </si>
  <si>
    <t>edate(col,-months)</t>
  </si>
  <si>
    <t>It will give the last date of the currently selected month</t>
  </si>
  <si>
    <t>it will take 0 for current month if you give "1" it goes to next month</t>
  </si>
  <si>
    <t>eomonth(cell,months)</t>
  </si>
  <si>
    <t xml:space="preserve">eomonth(cell,0)+1 </t>
  </si>
  <si>
    <t>It will give the next month ending date of the next month</t>
  </si>
  <si>
    <t>days to find duration</t>
  </si>
  <si>
    <t>text is used to find the exact values using using shortcut keys like YYYY-MM-DD</t>
  </si>
  <si>
    <t>it will return in the form of text when we give shortcuts</t>
  </si>
  <si>
    <t>weekday</t>
  </si>
  <si>
    <t>weeknum</t>
  </si>
  <si>
    <t>DATEDIF is used find the difference from start and end date  by using "Y", M,D,YM,MD,YD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</si>
</sst>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₹&quot;\ #,##0.00"/>
    <numFmt numFmtId="165" formatCode="[$-F800]dddd\,\ mmmm\ dd\,\ yyyy"/>
    <numFmt numFmtId="166" formatCode="_ [$₹-4009]\ * #,##0.00_ ;_ [$₹-4009]\ * \-#,##0.00_ ;_ [$₹-4009]\ * &quot;-&quot;??_ ;_ @_ "/>
    <numFmt numFmtId="167" formatCode="[$-14009]dd/mm/yyyy;@"/>
    <numFmt numFmtId="168" formatCode="[$-14009]dd/mm/yy;@"/>
    <numFmt numFmtId="169" formatCode="[$-14009]d\.m\.yy;@"/>
    <numFmt numFmtId="170" formatCode="[$-14009]yyyy/mm/dd;@"/>
    <numFmt numFmtId="171" formatCode="[$-14009]dd\ mmmm\ yyyy;@"/>
    <numFmt numFmtId="172" formatCode="[$-14009]dddd\,\ d\ mmmm\,\ yyyy;@"/>
    <numFmt numFmtId="173" formatCode="[$-14009]hh:mm;@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3" fillId="0" borderId="0" xfId="1"/>
    <xf numFmtId="15" fontId="0" fillId="0" borderId="0" xfId="0" applyNumberFormat="1"/>
    <xf numFmtId="22" fontId="0" fillId="0" borderId="0" xfId="0" applyNumberFormat="1"/>
    <xf numFmtId="14" fontId="0" fillId="0" borderId="1" xfId="0" applyNumberFormat="1" applyBorder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9</xdr:row>
          <xdr:rowOff>0</xdr:rowOff>
        </xdr:from>
        <xdr:to>
          <xdr:col>16</xdr:col>
          <xdr:colOff>260350</xdr:colOff>
          <xdr:row>11</xdr:row>
          <xdr:rowOff>158750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273050</xdr:colOff>
          <xdr:row>9</xdr:row>
          <xdr:rowOff>38100</xdr:rowOff>
        </xdr:from>
        <xdr:to>
          <xdr:col>19</xdr:col>
          <xdr:colOff>266700</xdr:colOff>
          <xdr:row>12</xdr:row>
          <xdr:rowOff>12700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5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12</xdr:col>
      <xdr:colOff>273050</xdr:colOff>
      <xdr:row>4</xdr:row>
      <xdr:rowOff>127000</xdr:rowOff>
    </xdr:from>
    <xdr:ext cx="41254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455B2E-9893-FDC1-C0C3-50459AECB5CC}"/>
            </a:ext>
          </a:extLst>
        </xdr:cNvPr>
        <xdr:cNvSpPr txBox="1"/>
      </xdr:nvSpPr>
      <xdr:spPr>
        <a:xfrm>
          <a:off x="7588250" y="863600"/>
          <a:ext cx="4125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thul</a:t>
          </a:r>
        </a:p>
      </xdr:txBody>
    </xdr:sp>
    <xdr:clientData/>
  </xdr:oneCellAnchor>
  <xdr:oneCellAnchor>
    <xdr:from>
      <xdr:col>11</xdr:col>
      <xdr:colOff>334379</xdr:colOff>
      <xdr:row>20</xdr:row>
      <xdr:rowOff>175710</xdr:rowOff>
    </xdr:from>
    <xdr:ext cx="4309641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3822BE5-B874-6599-4AD1-904B84301124}"/>
            </a:ext>
          </a:extLst>
        </xdr:cNvPr>
        <xdr:cNvSpPr/>
      </xdr:nvSpPr>
      <xdr:spPr>
        <a:xfrm>
          <a:off x="7179679" y="3858710"/>
          <a:ext cx="430964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Your text here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17</xdr:col>
          <xdr:colOff>127000</xdr:colOff>
          <xdr:row>1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5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tthul\Documents\1-2supply%20JNTUA%20Results.pd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.Babu@gmail.com" TargetMode="External"/><Relationship Id="rId2" Type="http://schemas.openxmlformats.org/officeDocument/2006/relationships/hyperlink" Target="mailto:vijay.Devarkonda@gmail.com" TargetMode="External"/><Relationship Id="rId1" Type="http://schemas.openxmlformats.org/officeDocument/2006/relationships/hyperlink" Target="mailto:Allu.Arju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mailto:thulasiramt988@gmail.com" TargetMode="External"/><Relationship Id="rId7" Type="http://schemas.openxmlformats.org/officeDocument/2006/relationships/oleObject" Target="../embeddings/oleObject1.bin"/><Relationship Id="rId2" Type="http://schemas.openxmlformats.org/officeDocument/2006/relationships/hyperlink" Target=".%20Variables%20and%20Data%20Types.txt" TargetMode="External"/><Relationship Id="rId1" Type="http://schemas.openxmlformats.org/officeDocument/2006/relationships/hyperlink" Target="excel%20practice.xlsx" TargetMode="External"/><Relationship Id="rId6" Type="http://schemas.openxmlformats.org/officeDocument/2006/relationships/vmlDrawing" Target="../drawings/vmlDrawing1.vml"/><Relationship Id="rId11" Type="http://schemas.openxmlformats.org/officeDocument/2006/relationships/image" Target="../media/image3.emf"/><Relationship Id="rId5" Type="http://schemas.openxmlformats.org/officeDocument/2006/relationships/drawing" Target="../drawings/drawing1.xml"/><Relationship Id="rId10" Type="http://schemas.openxmlformats.org/officeDocument/2006/relationships/oleObject" Target="../embeddings/Microsoft_Word_97_-_2003_Document.doc"/><Relationship Id="rId4" Type="http://schemas.openxmlformats.org/officeDocument/2006/relationships/printerSettings" Target="../printerSettings/printerSettings3.bin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422E-E2AB-4267-B97C-730A352C7980}">
  <dimension ref="A1:K14"/>
  <sheetViews>
    <sheetView zoomScaleNormal="100" workbookViewId="0"/>
  </sheetViews>
  <sheetFormatPr defaultRowHeight="14.5" x14ac:dyDescent="0.35"/>
  <cols>
    <col min="1" max="1" width="8.7265625" style="1"/>
    <col min="2" max="2" width="21.26953125" customWidth="1"/>
    <col min="3" max="3" width="20.54296875" customWidth="1"/>
    <col min="4" max="4" width="15.26953125" customWidth="1"/>
  </cols>
  <sheetData>
    <row r="1" spans="1:11" ht="21" x14ac:dyDescent="0.5">
      <c r="A1" s="15" t="s">
        <v>2</v>
      </c>
      <c r="B1" s="16" t="s">
        <v>3</v>
      </c>
      <c r="C1" s="16" t="s">
        <v>21</v>
      </c>
      <c r="D1" s="16" t="s">
        <v>4</v>
      </c>
      <c r="E1" s="16" t="s">
        <v>22</v>
      </c>
    </row>
    <row r="2" spans="1:11" x14ac:dyDescent="0.35">
      <c r="A2" s="1">
        <v>10</v>
      </c>
      <c r="B2" t="s">
        <v>13</v>
      </c>
      <c r="C2" s="20" t="s">
        <v>14</v>
      </c>
      <c r="D2" t="s">
        <v>16</v>
      </c>
      <c r="E2">
        <v>55000</v>
      </c>
    </row>
    <row r="3" spans="1:11" x14ac:dyDescent="0.35">
      <c r="A3" s="1">
        <v>4</v>
      </c>
      <c r="B3" t="s">
        <v>9</v>
      </c>
      <c r="C3" s="18" t="s">
        <v>15</v>
      </c>
      <c r="D3" t="s">
        <v>17</v>
      </c>
      <c r="E3">
        <v>350000</v>
      </c>
      <c r="G3">
        <f>INDEX(E2:E11,5)</f>
        <v>89000</v>
      </c>
      <c r="H3" t="s">
        <v>110</v>
      </c>
      <c r="I3" t="s">
        <v>112</v>
      </c>
    </row>
    <row r="4" spans="1:11" x14ac:dyDescent="0.35">
      <c r="A4" s="1">
        <v>7</v>
      </c>
      <c r="B4" t="s">
        <v>11</v>
      </c>
      <c r="C4" s="18" t="s">
        <v>14</v>
      </c>
      <c r="D4" t="s">
        <v>20</v>
      </c>
      <c r="E4">
        <v>75000</v>
      </c>
      <c r="G4" t="str">
        <f>INDEX(D2:D11,7)</f>
        <v>Data analytics</v>
      </c>
      <c r="H4" t="s">
        <v>110</v>
      </c>
      <c r="I4" t="s">
        <v>113</v>
      </c>
    </row>
    <row r="5" spans="1:11" x14ac:dyDescent="0.35">
      <c r="A5" s="1">
        <v>2</v>
      </c>
      <c r="B5" t="s">
        <v>8</v>
      </c>
      <c r="C5" s="19" t="s">
        <v>14</v>
      </c>
      <c r="D5" t="s">
        <v>16</v>
      </c>
      <c r="E5">
        <v>25000</v>
      </c>
    </row>
    <row r="6" spans="1:11" x14ac:dyDescent="0.35">
      <c r="A6" s="1">
        <v>5</v>
      </c>
      <c r="B6" t="s">
        <v>1</v>
      </c>
      <c r="C6" s="17" t="s">
        <v>6</v>
      </c>
      <c r="D6" t="s">
        <v>18</v>
      </c>
      <c r="E6">
        <v>89000</v>
      </c>
      <c r="G6">
        <f>VALUE(J13)</f>
        <v>0</v>
      </c>
    </row>
    <row r="7" spans="1:11" x14ac:dyDescent="0.35">
      <c r="A7" s="1">
        <v>8</v>
      </c>
      <c r="B7" t="s">
        <v>12</v>
      </c>
      <c r="C7" s="17" t="s">
        <v>15</v>
      </c>
      <c r="D7" t="s">
        <v>7</v>
      </c>
      <c r="E7">
        <v>78000</v>
      </c>
    </row>
    <row r="8" spans="1:11" x14ac:dyDescent="0.35">
      <c r="A8" s="1">
        <v>1</v>
      </c>
      <c r="B8" t="s">
        <v>5</v>
      </c>
      <c r="C8" t="s">
        <v>6</v>
      </c>
      <c r="D8" t="s">
        <v>7</v>
      </c>
      <c r="E8">
        <v>45000</v>
      </c>
      <c r="G8" t="s">
        <v>95</v>
      </c>
    </row>
    <row r="9" spans="1:11" x14ac:dyDescent="0.35">
      <c r="A9" s="1">
        <v>3</v>
      </c>
      <c r="B9" t="s">
        <v>0</v>
      </c>
      <c r="C9" t="s">
        <v>6</v>
      </c>
      <c r="D9" t="s">
        <v>16</v>
      </c>
      <c r="E9">
        <v>40000</v>
      </c>
      <c r="G9" t="s">
        <v>96</v>
      </c>
      <c r="H9">
        <f>MAX(E:E)</f>
        <v>350000</v>
      </c>
      <c r="I9" t="s">
        <v>98</v>
      </c>
      <c r="J9">
        <f>MIN(E2:E11)</f>
        <v>25000</v>
      </c>
    </row>
    <row r="10" spans="1:11" x14ac:dyDescent="0.35">
      <c r="A10" s="1">
        <v>6</v>
      </c>
      <c r="B10" t="s">
        <v>10</v>
      </c>
      <c r="C10" t="s">
        <v>15</v>
      </c>
      <c r="D10" t="s">
        <v>19</v>
      </c>
      <c r="E10">
        <v>90000</v>
      </c>
      <c r="H10">
        <f>LARGE(E:E,3)</f>
        <v>89000</v>
      </c>
      <c r="K10">
        <f>MIN(E:E,2)</f>
        <v>2</v>
      </c>
    </row>
    <row r="11" spans="1:11" x14ac:dyDescent="0.35">
      <c r="A11" s="1">
        <v>9</v>
      </c>
      <c r="B11" t="s">
        <v>94</v>
      </c>
      <c r="C11" t="s">
        <v>6</v>
      </c>
      <c r="D11" t="s">
        <v>17</v>
      </c>
      <c r="E11">
        <v>69000</v>
      </c>
      <c r="G11" t="s">
        <v>97</v>
      </c>
      <c r="H11">
        <f>LARGE(E:E,1)</f>
        <v>350000</v>
      </c>
      <c r="J11" t="s">
        <v>99</v>
      </c>
      <c r="K11">
        <f>SMALL(E:E,1)</f>
        <v>25000</v>
      </c>
    </row>
    <row r="12" spans="1:11" x14ac:dyDescent="0.35">
      <c r="C12" s="17"/>
      <c r="J12">
        <f>SMALL(E2:E5,2)</f>
        <v>55000</v>
      </c>
    </row>
    <row r="14" spans="1:11" x14ac:dyDescent="0.35">
      <c r="F14" s="17"/>
    </row>
  </sheetData>
  <autoFilter ref="A1:E1" xr:uid="{A910422E-E2AB-4267-B97C-730A352C7980}">
    <sortState xmlns:xlrd2="http://schemas.microsoft.com/office/spreadsheetml/2017/richdata2" ref="A2:E11">
      <sortCondition sortBy="cellColor" ref="C2:C11" dxfId="2"/>
      <sortCondition sortBy="cellColor" ref="C2:C11" dxfId="1"/>
      <sortCondition sortBy="cellColor" ref="C2:C11" dxfId="0"/>
    </sortState>
  </autoFilter>
  <sortState xmlns:xlrd2="http://schemas.microsoft.com/office/spreadsheetml/2017/richdata2" ref="A2:E15">
    <sortCondition ref="A1:A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C8AD-059F-4083-B42C-6E39A26FC0D2}">
  <dimension ref="A1:N17"/>
  <sheetViews>
    <sheetView workbookViewId="0">
      <selection activeCell="A16" sqref="A16"/>
    </sheetView>
  </sheetViews>
  <sheetFormatPr defaultRowHeight="14.5" x14ac:dyDescent="0.35"/>
  <cols>
    <col min="8" max="8" width="9.7265625" bestFit="1" customWidth="1"/>
    <col min="11" max="11" width="15.1796875" bestFit="1" customWidth="1"/>
    <col min="12" max="12" width="10.90625" bestFit="1" customWidth="1"/>
    <col min="13" max="13" width="15.1796875" bestFit="1" customWidth="1"/>
    <col min="14" max="14" width="25.90625" bestFit="1" customWidth="1"/>
  </cols>
  <sheetData>
    <row r="1" spans="1:14" x14ac:dyDescent="0.35">
      <c r="A1">
        <v>20</v>
      </c>
      <c r="B1">
        <v>15</v>
      </c>
      <c r="C1">
        <v>30</v>
      </c>
      <c r="D1">
        <v>60</v>
      </c>
    </row>
    <row r="4" spans="1:14" x14ac:dyDescent="0.35">
      <c r="A4">
        <v>3150</v>
      </c>
      <c r="K4" t="s">
        <v>123</v>
      </c>
      <c r="L4" t="s">
        <v>124</v>
      </c>
      <c r="M4" t="s">
        <v>129</v>
      </c>
      <c r="N4" s="22" t="s">
        <v>132</v>
      </c>
    </row>
    <row r="5" spans="1:14" x14ac:dyDescent="0.35">
      <c r="A5">
        <f>(A1*B1)-(C1*D1)</f>
        <v>-1500</v>
      </c>
      <c r="K5" t="s">
        <v>125</v>
      </c>
      <c r="L5" t="s">
        <v>126</v>
      </c>
      <c r="M5" t="s">
        <v>130</v>
      </c>
      <c r="N5" s="22" t="s">
        <v>133</v>
      </c>
    </row>
    <row r="6" spans="1:14" x14ac:dyDescent="0.35">
      <c r="A6" cm="1">
        <f t="array" ref="A6:B6">A1:B1/C1:D1</f>
        <v>0.66666666666666663</v>
      </c>
      <c r="B6">
        <v>0.25</v>
      </c>
      <c r="K6" t="s">
        <v>127</v>
      </c>
      <c r="L6" t="s">
        <v>128</v>
      </c>
      <c r="M6" t="s">
        <v>131</v>
      </c>
      <c r="N6" s="22" t="s">
        <v>134</v>
      </c>
    </row>
    <row r="7" spans="1:14" x14ac:dyDescent="0.35">
      <c r="A7">
        <f>(A1-B1)+(C1-D1)</f>
        <v>-25</v>
      </c>
    </row>
    <row r="8" spans="1:14" x14ac:dyDescent="0.35">
      <c r="A8">
        <f>SQRT(91)</f>
        <v>9.5393920141694561</v>
      </c>
    </row>
    <row r="9" spans="1:14" x14ac:dyDescent="0.35">
      <c r="A9">
        <f>SQRT(144)</f>
        <v>12</v>
      </c>
      <c r="D9">
        <v>10</v>
      </c>
      <c r="E9">
        <v>23</v>
      </c>
      <c r="F9">
        <v>56.6</v>
      </c>
      <c r="G9">
        <v>0.6</v>
      </c>
    </row>
    <row r="10" spans="1:14" x14ac:dyDescent="0.35">
      <c r="A10">
        <f>MAX(D9:G9)</f>
        <v>56.6</v>
      </c>
      <c r="D10">
        <v>20</v>
      </c>
      <c r="E10">
        <v>56</v>
      </c>
      <c r="F10">
        <v>0.7</v>
      </c>
      <c r="G10">
        <v>78</v>
      </c>
    </row>
    <row r="11" spans="1:14" x14ac:dyDescent="0.35">
      <c r="A11">
        <f>MIN(D10:G10)</f>
        <v>0.7</v>
      </c>
      <c r="D11">
        <v>122</v>
      </c>
      <c r="E11">
        <v>155</v>
      </c>
      <c r="F11">
        <v>76</v>
      </c>
      <c r="G11">
        <v>12</v>
      </c>
      <c r="H11">
        <v>45</v>
      </c>
    </row>
    <row r="12" spans="1:14" x14ac:dyDescent="0.35">
      <c r="A12">
        <f>SMALL(D11:H11,2)</f>
        <v>45</v>
      </c>
      <c r="D12">
        <v>34</v>
      </c>
      <c r="E12">
        <v>67</v>
      </c>
      <c r="F12">
        <v>98</v>
      </c>
      <c r="G12">
        <v>29</v>
      </c>
      <c r="H12" s="23">
        <v>876</v>
      </c>
      <c r="I12" t="s">
        <v>135</v>
      </c>
      <c r="K12" t="s">
        <v>129</v>
      </c>
      <c r="L12" t="s">
        <v>123</v>
      </c>
      <c r="M12" t="s">
        <v>123</v>
      </c>
    </row>
    <row r="13" spans="1:14" x14ac:dyDescent="0.35">
      <c r="A13">
        <f>LARGE(D12:H12,4)</f>
        <v>34</v>
      </c>
      <c r="D13" t="s">
        <v>114</v>
      </c>
      <c r="K13" t="s">
        <v>130</v>
      </c>
      <c r="L13" t="s">
        <v>125</v>
      </c>
      <c r="M13" t="s">
        <v>126</v>
      </c>
    </row>
    <row r="14" spans="1:14" x14ac:dyDescent="0.35">
      <c r="A14">
        <f>LEN(D13)</f>
        <v>36</v>
      </c>
      <c r="K14" t="s">
        <v>131</v>
      </c>
      <c r="L14" t="s">
        <v>127</v>
      </c>
      <c r="M14" t="s">
        <v>128</v>
      </c>
    </row>
    <row r="15" spans="1:14" x14ac:dyDescent="0.35">
      <c r="A15" t="str">
        <f>RIGHT(D15,8)</f>
        <v>Engineer</v>
      </c>
      <c r="D15" t="s">
        <v>115</v>
      </c>
    </row>
    <row r="17" spans="4:7" x14ac:dyDescent="0.35">
      <c r="D17" t="s">
        <v>116</v>
      </c>
      <c r="E17" t="s">
        <v>117</v>
      </c>
      <c r="G17" t="str">
        <f>_xlfn.CONCAT(D17:E17)</f>
        <v>software Engineer</v>
      </c>
    </row>
  </sheetData>
  <hyperlinks>
    <hyperlink ref="N4" r:id="rId1" xr:uid="{FC2ECC29-52DC-4782-A55D-DE498F5817CC}"/>
    <hyperlink ref="N5" r:id="rId2" xr:uid="{F0D43DB4-A5DE-4BA3-A620-00DF698A45E1}"/>
    <hyperlink ref="N6" r:id="rId3" xr:uid="{4B736441-8085-4B86-BBC0-59D20BE09F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FE44-1E97-44A7-8E99-21F655281C43}">
  <dimension ref="B3:O18"/>
  <sheetViews>
    <sheetView workbookViewId="0"/>
  </sheetViews>
  <sheetFormatPr defaultRowHeight="14.5" x14ac:dyDescent="0.35"/>
  <cols>
    <col min="6" max="6" width="12.36328125" customWidth="1"/>
    <col min="9" max="9" width="14.26953125" bestFit="1" customWidth="1"/>
    <col min="12" max="12" width="14.26953125" bestFit="1" customWidth="1"/>
  </cols>
  <sheetData>
    <row r="3" spans="2:15" x14ac:dyDescent="0.35">
      <c r="F3" s="4">
        <v>45000</v>
      </c>
      <c r="I3" s="6">
        <v>0.8</v>
      </c>
    </row>
    <row r="4" spans="2:15" x14ac:dyDescent="0.35">
      <c r="F4" s="5">
        <v>25000</v>
      </c>
      <c r="I4" s="6">
        <v>0.9</v>
      </c>
    </row>
    <row r="5" spans="2:15" x14ac:dyDescent="0.35">
      <c r="F5" s="8">
        <v>40000</v>
      </c>
      <c r="I5" s="5">
        <v>1</v>
      </c>
    </row>
    <row r="6" spans="2:15" x14ac:dyDescent="0.35">
      <c r="F6" s="9">
        <v>350000</v>
      </c>
      <c r="L6" s="3">
        <v>3</v>
      </c>
    </row>
    <row r="7" spans="2:15" x14ac:dyDescent="0.35">
      <c r="F7" s="10">
        <v>89000</v>
      </c>
      <c r="L7" s="3">
        <v>3</v>
      </c>
      <c r="O7" s="2" t="s">
        <v>60</v>
      </c>
    </row>
    <row r="8" spans="2:15" x14ac:dyDescent="0.35">
      <c r="F8" s="11">
        <v>90000</v>
      </c>
      <c r="I8" s="14">
        <v>1</v>
      </c>
      <c r="L8" s="3">
        <v>3</v>
      </c>
      <c r="O8" s="2" t="s">
        <v>62</v>
      </c>
    </row>
    <row r="9" spans="2:15" x14ac:dyDescent="0.35">
      <c r="F9" s="12">
        <v>75000</v>
      </c>
      <c r="I9" s="14">
        <v>1.0416666666666701</v>
      </c>
      <c r="L9" s="7"/>
      <c r="O9" s="2" t="s">
        <v>63</v>
      </c>
    </row>
    <row r="10" spans="2:15" x14ac:dyDescent="0.35">
      <c r="F10" s="13"/>
      <c r="I10" s="14">
        <v>1.0833333333333299</v>
      </c>
      <c r="O10" s="2" t="s">
        <v>64</v>
      </c>
    </row>
    <row r="11" spans="2:15" x14ac:dyDescent="0.35">
      <c r="F11" s="4">
        <v>69000</v>
      </c>
      <c r="I11" s="14">
        <v>1.125</v>
      </c>
      <c r="O11" s="2" t="s">
        <v>65</v>
      </c>
    </row>
    <row r="12" spans="2:15" x14ac:dyDescent="0.35">
      <c r="F12" s="4">
        <v>55000</v>
      </c>
      <c r="I12" s="14">
        <v>1.1666666666666701</v>
      </c>
      <c r="O12" s="2" t="s">
        <v>66</v>
      </c>
    </row>
    <row r="13" spans="2:15" x14ac:dyDescent="0.35">
      <c r="I13" s="14">
        <v>1.2083333333333299</v>
      </c>
      <c r="O13" s="2" t="s">
        <v>61</v>
      </c>
    </row>
    <row r="14" spans="2:15" x14ac:dyDescent="0.35">
      <c r="I14" s="14">
        <v>1.25</v>
      </c>
      <c r="L14" s="27" t="s">
        <v>68</v>
      </c>
      <c r="M14" s="27"/>
    </row>
    <row r="15" spans="2:15" x14ac:dyDescent="0.35">
      <c r="B15" s="27" t="s">
        <v>67</v>
      </c>
      <c r="C15" s="27"/>
      <c r="D15" s="27"/>
      <c r="I15" s="14">
        <v>1.2916666666666701</v>
      </c>
    </row>
    <row r="16" spans="2:15" x14ac:dyDescent="0.35">
      <c r="I16" s="14">
        <v>1.3333333333333299</v>
      </c>
    </row>
    <row r="17" spans="6:9" x14ac:dyDescent="0.35">
      <c r="I17" s="14">
        <v>1.375</v>
      </c>
    </row>
    <row r="18" spans="6:9" x14ac:dyDescent="0.35">
      <c r="F18" s="28"/>
      <c r="G18" s="28"/>
      <c r="I18" s="14">
        <v>1.4166666666666701</v>
      </c>
    </row>
  </sheetData>
  <mergeCells count="3">
    <mergeCell ref="B15:D15"/>
    <mergeCell ref="F18:G18"/>
    <mergeCell ref="L14:M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1396-B2DE-482F-9D6F-FA23C670D16A}">
  <dimension ref="A1:M23"/>
  <sheetViews>
    <sheetView topLeftCell="A10" workbookViewId="0"/>
  </sheetViews>
  <sheetFormatPr defaultRowHeight="14.5" x14ac:dyDescent="0.35"/>
  <cols>
    <col min="8" max="8" width="11.81640625" bestFit="1" customWidth="1"/>
    <col min="10" max="10" width="14.90625" customWidth="1"/>
  </cols>
  <sheetData>
    <row r="1" spans="1:13" x14ac:dyDescent="0.35">
      <c r="A1" t="s">
        <v>95</v>
      </c>
      <c r="B1" t="s">
        <v>23</v>
      </c>
    </row>
    <row r="2" spans="1:13" x14ac:dyDescent="0.35">
      <c r="A2">
        <v>234</v>
      </c>
      <c r="B2">
        <v>3456</v>
      </c>
    </row>
    <row r="3" spans="1:13" x14ac:dyDescent="0.35">
      <c r="A3">
        <v>4353</v>
      </c>
      <c r="B3">
        <v>45534</v>
      </c>
      <c r="D3" t="s">
        <v>29</v>
      </c>
      <c r="E3" t="s">
        <v>46</v>
      </c>
      <c r="F3" t="str" cm="1">
        <f t="array" ref="F3:F14">PROPER(E3:E14)</f>
        <v>A</v>
      </c>
    </row>
    <row r="4" spans="1:13" x14ac:dyDescent="0.35">
      <c r="A4">
        <v>345</v>
      </c>
      <c r="B4">
        <v>45344</v>
      </c>
      <c r="D4" t="s">
        <v>30</v>
      </c>
      <c r="E4" t="s">
        <v>47</v>
      </c>
      <c r="F4" t="str">
        <v>B</v>
      </c>
      <c r="H4">
        <v>33339</v>
      </c>
    </row>
    <row r="5" spans="1:13" x14ac:dyDescent="0.35">
      <c r="A5">
        <v>2</v>
      </c>
      <c r="B5">
        <v>453</v>
      </c>
      <c r="D5" t="s">
        <v>31</v>
      </c>
      <c r="E5" t="s">
        <v>48</v>
      </c>
      <c r="F5" t="str">
        <v>C</v>
      </c>
      <c r="H5">
        <v>3498</v>
      </c>
      <c r="M5">
        <v>33339</v>
      </c>
    </row>
    <row r="6" spans="1:13" x14ac:dyDescent="0.35">
      <c r="A6">
        <v>2342</v>
      </c>
      <c r="B6">
        <v>453</v>
      </c>
      <c r="D6" t="s">
        <v>32</v>
      </c>
      <c r="E6" t="s">
        <v>49</v>
      </c>
      <c r="F6" t="str">
        <v>D</v>
      </c>
      <c r="H6">
        <v>3453</v>
      </c>
      <c r="K6">
        <v>700</v>
      </c>
      <c r="M6">
        <v>3498</v>
      </c>
    </row>
    <row r="7" spans="1:13" x14ac:dyDescent="0.35">
      <c r="A7">
        <v>324</v>
      </c>
      <c r="B7">
        <v>56344</v>
      </c>
      <c r="D7" t="s">
        <v>33</v>
      </c>
      <c r="E7" t="s">
        <v>50</v>
      </c>
      <c r="F7" t="str">
        <v>E</v>
      </c>
      <c r="G7" t="str">
        <f>PROPER(G8)</f>
        <v>Sum</v>
      </c>
      <c r="H7">
        <v>344443</v>
      </c>
      <c r="K7">
        <v>7</v>
      </c>
      <c r="M7">
        <v>3453</v>
      </c>
    </row>
    <row r="8" spans="1:13" x14ac:dyDescent="0.35">
      <c r="A8">
        <v>234</v>
      </c>
      <c r="B8">
        <v>2345434</v>
      </c>
      <c r="D8" t="s">
        <v>34</v>
      </c>
      <c r="E8" t="s">
        <v>51</v>
      </c>
      <c r="F8" t="str">
        <v>F</v>
      </c>
      <c r="G8" t="s">
        <v>24</v>
      </c>
      <c r="H8">
        <f>H4-H5-H6-H7</f>
        <v>-318055</v>
      </c>
      <c r="K8">
        <f>K6/K7</f>
        <v>100</v>
      </c>
      <c r="L8" t="s">
        <v>25</v>
      </c>
      <c r="M8">
        <f>AVERAGE(M5:M7)</f>
        <v>13430</v>
      </c>
    </row>
    <row r="9" spans="1:13" x14ac:dyDescent="0.35">
      <c r="A9">
        <v>2</v>
      </c>
      <c r="B9">
        <v>32444</v>
      </c>
      <c r="D9" t="s">
        <v>35</v>
      </c>
      <c r="E9" t="s">
        <v>52</v>
      </c>
      <c r="F9" t="str">
        <v>G</v>
      </c>
      <c r="G9">
        <f>H4-H8</f>
        <v>351394</v>
      </c>
      <c r="H9">
        <f>H4*H5*H6*H7</f>
        <v>1.3870314729860114E+17</v>
      </c>
      <c r="I9" t="s">
        <v>41</v>
      </c>
    </row>
    <row r="10" spans="1:13" x14ac:dyDescent="0.35">
      <c r="A10">
        <v>23423</v>
      </c>
      <c r="B10">
        <v>23432</v>
      </c>
      <c r="D10" t="s">
        <v>36</v>
      </c>
      <c r="E10" t="s">
        <v>53</v>
      </c>
      <c r="F10" t="str">
        <v>H</v>
      </c>
      <c r="L10" t="s">
        <v>26</v>
      </c>
      <c r="M10">
        <f>MAX(M5:M7)</f>
        <v>33339</v>
      </c>
    </row>
    <row r="11" spans="1:13" x14ac:dyDescent="0.35">
      <c r="D11" t="s">
        <v>37</v>
      </c>
      <c r="E11" t="s">
        <v>54</v>
      </c>
      <c r="F11" t="str">
        <v>J</v>
      </c>
      <c r="G11" t="s">
        <v>42</v>
      </c>
      <c r="H11">
        <f>AVERAGE(H4:H7)</f>
        <v>96183.25</v>
      </c>
      <c r="L11" t="s">
        <v>27</v>
      </c>
      <c r="M11">
        <f>MIN(M5:M7)</f>
        <v>3453</v>
      </c>
    </row>
    <row r="12" spans="1:13" x14ac:dyDescent="0.35">
      <c r="B12">
        <f>COUNTA(B1:B10)</f>
        <v>10</v>
      </c>
      <c r="D12" t="s">
        <v>38</v>
      </c>
      <c r="E12" t="s">
        <v>55</v>
      </c>
      <c r="F12" t="str">
        <v>I</v>
      </c>
    </row>
    <row r="13" spans="1:13" x14ac:dyDescent="0.35">
      <c r="A13">
        <f>SUM(A2:A10)</f>
        <v>31259</v>
      </c>
      <c r="B13">
        <f>SUM(B2:B10)</f>
        <v>2552894</v>
      </c>
      <c r="D13" t="s">
        <v>39</v>
      </c>
      <c r="E13" t="s">
        <v>56</v>
      </c>
      <c r="F13" t="str">
        <v>K</v>
      </c>
      <c r="L13" t="s">
        <v>28</v>
      </c>
      <c r="M13">
        <f>COUNT(M5:M11)</f>
        <v>6</v>
      </c>
    </row>
    <row r="14" spans="1:13" x14ac:dyDescent="0.35">
      <c r="D14" t="s">
        <v>40</v>
      </c>
      <c r="E14" t="s">
        <v>57</v>
      </c>
      <c r="F14" t="str">
        <v>L</v>
      </c>
      <c r="L14" t="s">
        <v>44</v>
      </c>
      <c r="M14">
        <f>SUM(M5:M13)</f>
        <v>90518</v>
      </c>
    </row>
    <row r="15" spans="1:13" x14ac:dyDescent="0.35">
      <c r="A15" t="s">
        <v>43</v>
      </c>
      <c r="B15">
        <f>COUNTBLANK(A11:A12)</f>
        <v>2</v>
      </c>
      <c r="L15" t="s">
        <v>45</v>
      </c>
      <c r="M15">
        <f>AVERAGE(M5:M14)</f>
        <v>22629.5</v>
      </c>
    </row>
    <row r="16" spans="1:13" x14ac:dyDescent="0.35">
      <c r="D16">
        <f>COUNT(D3:D13)</f>
        <v>0</v>
      </c>
      <c r="L16" t="s">
        <v>28</v>
      </c>
      <c r="M16">
        <f>COUNT(M5:M15)</f>
        <v>9</v>
      </c>
    </row>
    <row r="17" spans="7:13" x14ac:dyDescent="0.35">
      <c r="L17" t="s">
        <v>26</v>
      </c>
      <c r="M17">
        <f>MAX(M5:M16)</f>
        <v>90518</v>
      </c>
    </row>
    <row r="18" spans="7:13" x14ac:dyDescent="0.35">
      <c r="J18">
        <f>COUNT(J3:J16)</f>
        <v>0</v>
      </c>
      <c r="L18" t="s">
        <v>27</v>
      </c>
      <c r="M18">
        <f>MIN(M5:M17)</f>
        <v>6</v>
      </c>
    </row>
    <row r="22" spans="7:13" x14ac:dyDescent="0.35">
      <c r="J22" t="s">
        <v>59</v>
      </c>
    </row>
    <row r="23" spans="7:13" x14ac:dyDescent="0.35">
      <c r="G23" t="s">
        <v>58</v>
      </c>
      <c r="J23" t="str" cm="1">
        <f t="array" ref="J23:K23">TRIM(G23:H23)</f>
        <v>ram is good boy</v>
      </c>
      <c r="K23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C509-BC65-47A0-A73A-D09C19033EDA}">
  <dimension ref="B3:Y27"/>
  <sheetViews>
    <sheetView topLeftCell="A6" zoomScale="68" workbookViewId="0">
      <selection activeCell="U11" sqref="U11"/>
    </sheetView>
  </sheetViews>
  <sheetFormatPr defaultRowHeight="14.5" x14ac:dyDescent="0.35"/>
  <cols>
    <col min="4" max="4" width="6" customWidth="1"/>
    <col min="5" max="5" width="8.1796875" customWidth="1"/>
    <col min="6" max="6" width="10.7265625" customWidth="1"/>
    <col min="7" max="7" width="10.90625" customWidth="1"/>
    <col min="22" max="22" width="9.26953125" bestFit="1" customWidth="1"/>
  </cols>
  <sheetData>
    <row r="3" spans="3:24" x14ac:dyDescent="0.35">
      <c r="Q3" t="s">
        <v>110</v>
      </c>
      <c r="R3" t="e">
        <f>INDEX(M5:M12,9)</f>
        <v>#REF!</v>
      </c>
      <c r="T3" t="s">
        <v>111</v>
      </c>
    </row>
    <row r="5" spans="3:24" x14ac:dyDescent="0.35">
      <c r="E5" t="s">
        <v>69</v>
      </c>
      <c r="F5" t="s">
        <v>70</v>
      </c>
      <c r="G5" t="str">
        <f>_xlfn.CONCAT(E5:F5)</f>
        <v>HelloWorld</v>
      </c>
      <c r="H5" t="s">
        <v>73</v>
      </c>
      <c r="I5">
        <f>FIND("e",E5)</f>
        <v>2</v>
      </c>
      <c r="M5" t="s">
        <v>74</v>
      </c>
    </row>
    <row r="6" spans="3:24" x14ac:dyDescent="0.35">
      <c r="M6" t="s">
        <v>75</v>
      </c>
      <c r="O6" t="s">
        <v>82</v>
      </c>
    </row>
    <row r="7" spans="3:24" x14ac:dyDescent="0.35">
      <c r="G7" t="str">
        <f>_xlfn.CONCAT(E5:F5)</f>
        <v>HelloWorld</v>
      </c>
      <c r="M7" t="s">
        <v>76</v>
      </c>
      <c r="O7" cm="1">
        <f t="array" ref="O7:O14">SEARCH("a",M5:M12)</f>
        <v>5</v>
      </c>
      <c r="P7" t="e">
        <f>INDEX(O7:O12,7)</f>
        <v>#REF!</v>
      </c>
    </row>
    <row r="8" spans="3:24" ht="21" x14ac:dyDescent="0.5">
      <c r="J8" t="s">
        <v>109</v>
      </c>
      <c r="M8" t="s">
        <v>77</v>
      </c>
      <c r="O8">
        <v>2</v>
      </c>
      <c r="S8" s="16" t="s">
        <v>22</v>
      </c>
    </row>
    <row r="9" spans="3:24" x14ac:dyDescent="0.35">
      <c r="M9" t="s">
        <v>78</v>
      </c>
      <c r="O9">
        <v>1</v>
      </c>
      <c r="S9">
        <v>55000</v>
      </c>
    </row>
    <row r="10" spans="3:24" x14ac:dyDescent="0.35">
      <c r="F10" t="s">
        <v>71</v>
      </c>
      <c r="G10" t="str">
        <f>_xlfn.CONCAT(E5," ",F5)</f>
        <v>Hello World</v>
      </c>
      <c r="M10" t="s">
        <v>79</v>
      </c>
      <c r="O10">
        <v>1</v>
      </c>
      <c r="S10">
        <v>350000</v>
      </c>
    </row>
    <row r="11" spans="3:24" x14ac:dyDescent="0.35">
      <c r="F11" t="s">
        <v>72</v>
      </c>
      <c r="G11" t="str">
        <f>CONCATENATE(E5," ",F5)</f>
        <v>Hello World</v>
      </c>
      <c r="I11" cm="1">
        <f t="array" ref="I11:I12">SEARCH("H",G10:G11)</f>
        <v>1</v>
      </c>
      <c r="M11" t="s">
        <v>80</v>
      </c>
      <c r="O11">
        <v>2</v>
      </c>
      <c r="S11">
        <v>75000</v>
      </c>
      <c r="U11" s="22" t="s">
        <v>122</v>
      </c>
    </row>
    <row r="12" spans="3:24" x14ac:dyDescent="0.35">
      <c r="I12">
        <v>1</v>
      </c>
      <c r="M12" t="s">
        <v>81</v>
      </c>
      <c r="O12">
        <v>4</v>
      </c>
      <c r="S12">
        <v>25000</v>
      </c>
      <c r="X12">
        <f>MATCH(55000,S9:S18,2)</f>
        <v>1</v>
      </c>
    </row>
    <row r="13" spans="3:24" x14ac:dyDescent="0.35">
      <c r="O13" t="e">
        <v>#VALUE!</v>
      </c>
      <c r="S13">
        <v>89000</v>
      </c>
    </row>
    <row r="14" spans="3:24" x14ac:dyDescent="0.35">
      <c r="H14" t="str">
        <f>REPLACE(G11,1,5,"Bad")</f>
        <v>Bad World</v>
      </c>
      <c r="O14">
        <v>2</v>
      </c>
      <c r="S14">
        <v>78000</v>
      </c>
    </row>
    <row r="15" spans="3:24" x14ac:dyDescent="0.35">
      <c r="C15" t="s">
        <v>86</v>
      </c>
      <c r="S15">
        <v>45000</v>
      </c>
    </row>
    <row r="16" spans="3:24" x14ac:dyDescent="0.35">
      <c r="J16" t="s">
        <v>85</v>
      </c>
      <c r="L16" t="s">
        <v>83</v>
      </c>
      <c r="M16">
        <f>FIND("v",M12)</f>
        <v>3</v>
      </c>
      <c r="S16">
        <v>40000</v>
      </c>
      <c r="U16">
        <f>MAX(S:S)</f>
        <v>350000</v>
      </c>
      <c r="V16" t="s">
        <v>96</v>
      </c>
    </row>
    <row r="17" spans="2:25" x14ac:dyDescent="0.35">
      <c r="C17" t="str">
        <f>TRIM(C15)</f>
        <v>Believe in yourself</v>
      </c>
      <c r="S17">
        <v>90000</v>
      </c>
      <c r="U17">
        <f>MIN(S:S)</f>
        <v>25000</v>
      </c>
      <c r="V17" t="s">
        <v>100</v>
      </c>
    </row>
    <row r="18" spans="2:25" x14ac:dyDescent="0.35">
      <c r="G18" t="s">
        <v>84</v>
      </c>
      <c r="H18" t="str">
        <f>REPLACE(G18,4,8,"Java")</f>
        <v>uniJava</v>
      </c>
      <c r="J18" t="str">
        <f>_xlfn.CONCAT(J16," ")</f>
        <v xml:space="preserve">helloworld </v>
      </c>
      <c r="S18">
        <v>69000</v>
      </c>
      <c r="U18">
        <f>LARGE(S:S,1)</f>
        <v>350000</v>
      </c>
      <c r="V18" t="s">
        <v>101</v>
      </c>
    </row>
    <row r="19" spans="2:25" x14ac:dyDescent="0.35">
      <c r="E19">
        <f>LEN(C17)</f>
        <v>19</v>
      </c>
      <c r="F19" t="s">
        <v>87</v>
      </c>
      <c r="H19" t="str">
        <f>REPLACE(H18,4,7,"Python")</f>
        <v>uniPython</v>
      </c>
      <c r="M19" t="str">
        <f>REPLACE(L16,4,1,"chat")</f>
        <v>finchat</v>
      </c>
      <c r="U19">
        <f>SMALL(S:S,1)</f>
        <v>25000</v>
      </c>
      <c r="V19" t="s">
        <v>99</v>
      </c>
      <c r="Y19">
        <f>MATCH(69000,S:S)</f>
        <v>18</v>
      </c>
    </row>
    <row r="20" spans="2:25" x14ac:dyDescent="0.35">
      <c r="H20" t="str">
        <f>REPLACE(G18,4,7,"Believe")</f>
        <v>uniBelieve</v>
      </c>
      <c r="Q20" t="s">
        <v>108</v>
      </c>
    </row>
    <row r="21" spans="2:25" x14ac:dyDescent="0.35">
      <c r="B21" t="s">
        <v>91</v>
      </c>
      <c r="H21" t="str">
        <f>REPLACE(G18,2,1,"1111")</f>
        <v>u1111iverse</v>
      </c>
      <c r="Q21">
        <v>25</v>
      </c>
      <c r="R21">
        <f>SQRT(Q21)</f>
        <v>5</v>
      </c>
    </row>
    <row r="22" spans="2:25" x14ac:dyDescent="0.35">
      <c r="B22" t="str">
        <f>TRIM(B21)</f>
        <v>he is from skillyx</v>
      </c>
      <c r="K22" t="s">
        <v>89</v>
      </c>
      <c r="L22" t="s">
        <v>90</v>
      </c>
      <c r="N22" t="str">
        <f>SUBSTITUTE(L22,"old","new")</f>
        <v>world</v>
      </c>
      <c r="Q22">
        <v>100</v>
      </c>
      <c r="R22">
        <f>SQRT(Q22)</f>
        <v>10</v>
      </c>
    </row>
    <row r="23" spans="2:25" x14ac:dyDescent="0.35">
      <c r="I23" t="e" cm="1">
        <f t="array" ref="I23">SUBSTITUTE(G18,universe,"world")</f>
        <v>#NAME?</v>
      </c>
      <c r="K23" t="str">
        <f>_xlfn.CONCAT(K22," ",L22)</f>
        <v>hello world</v>
      </c>
      <c r="Q23">
        <v>121</v>
      </c>
      <c r="R23">
        <f>SQRT(Q23)</f>
        <v>11</v>
      </c>
      <c r="T23" t="s">
        <v>102</v>
      </c>
    </row>
    <row r="24" spans="2:25" x14ac:dyDescent="0.35">
      <c r="H24" t="s">
        <v>88</v>
      </c>
      <c r="I24" t="str">
        <f>SUBSTITUTE(G18,"universe","world")</f>
        <v>world</v>
      </c>
      <c r="M24" t="s">
        <v>92</v>
      </c>
      <c r="N24" t="str">
        <f>SUBSTITUTE(M24,"alia","rashmika")</f>
        <v>austrrashmika</v>
      </c>
      <c r="Q24">
        <v>49</v>
      </c>
      <c r="R24">
        <f>SQRT(Q24)</f>
        <v>7</v>
      </c>
      <c r="S24" t="s">
        <v>93</v>
      </c>
      <c r="T24" t="s">
        <v>103</v>
      </c>
      <c r="W24">
        <f>VALUE("9000")</f>
        <v>9000</v>
      </c>
    </row>
    <row r="25" spans="2:25" x14ac:dyDescent="0.35">
      <c r="T25" t="s">
        <v>104</v>
      </c>
      <c r="V25" s="21">
        <v>70232.399999999994</v>
      </c>
      <c r="W25">
        <f>VALUE(V25)</f>
        <v>70232.399999999994</v>
      </c>
      <c r="X25" t="s">
        <v>106</v>
      </c>
    </row>
    <row r="26" spans="2:25" x14ac:dyDescent="0.35">
      <c r="T26" t="s">
        <v>105</v>
      </c>
      <c r="X26" t="s">
        <v>107</v>
      </c>
    </row>
    <row r="27" spans="2:25" x14ac:dyDescent="0.35">
      <c r="W27">
        <f>VALUE(W25)</f>
        <v>70232.399999999994</v>
      </c>
    </row>
  </sheetData>
  <hyperlinks>
    <hyperlink ref="U11" r:id="rId1" xr:uid="{15ECE729-3658-4246-971F-08B19714237E}"/>
  </hyperlinks>
  <pageMargins left="0.7" right="0.7" top="0.75" bottom="0.75" header="0.3" footer="0.3"/>
  <pageSetup orientation="portrait" r:id="rId2"/>
  <ignoredErrors>
    <ignoredError sqref="O13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7851-99DE-4BF4-89CD-6C6FC6CC7A5A}">
  <dimension ref="A1:N10"/>
  <sheetViews>
    <sheetView view="pageLayout" zoomScale="63" zoomScaleNormal="100" zoomScalePageLayoutView="63" workbookViewId="0">
      <selection activeCell="L10" sqref="L10"/>
    </sheetView>
  </sheetViews>
  <sheetFormatPr defaultRowHeight="14.5" x14ac:dyDescent="0.35"/>
  <sheetData>
    <row r="1" spans="1:14" x14ac:dyDescent="0.35">
      <c r="A1" t="s">
        <v>74</v>
      </c>
    </row>
    <row r="8" spans="1:14" x14ac:dyDescent="0.35">
      <c r="G8" s="22" t="s">
        <v>118</v>
      </c>
      <c r="N8" s="22" t="s">
        <v>121</v>
      </c>
    </row>
    <row r="9" spans="1:14" x14ac:dyDescent="0.35">
      <c r="I9" s="22" t="s">
        <v>119</v>
      </c>
    </row>
    <row r="10" spans="1:14" x14ac:dyDescent="0.35">
      <c r="L10" t="s">
        <v>120</v>
      </c>
    </row>
  </sheetData>
  <hyperlinks>
    <hyperlink ref="G8" r:id="rId1" xr:uid="{E9392D8F-8307-468F-AD08-5CC55E452D5D}"/>
    <hyperlink ref="I9" r:id="rId2" xr:uid="{25E560D0-AFD3-4C9E-BF8A-924495CAFF82}"/>
    <hyperlink ref="N8" r:id="rId3" xr:uid="{8E0FC8E2-064D-450E-B2DE-F045C662D309}"/>
  </hyperlinks>
  <pageMargins left="0.7" right="0.7" top="0.75" bottom="0.75" header="0.3" footer="0.3"/>
  <pageSetup orientation="portrait" r:id="rId4"/>
  <drawing r:id="rId5"/>
  <legacyDrawing r:id="rId6"/>
  <oleObjects>
    <mc:AlternateContent xmlns:mc="http://schemas.openxmlformats.org/markup-compatibility/2006">
      <mc:Choice Requires="x14">
        <oleObject progId="Packager Shell Object" dvAspect="DVASPECT_ICON" shapeId="1025" r:id="rId7">
          <objectPr defaultSize="0" r:id="rId8">
            <anchor moveWithCells="1">
              <from>
                <xdr:col>13</xdr:col>
                <xdr:colOff>0</xdr:colOff>
                <xdr:row>9</xdr:row>
                <xdr:rowOff>0</xdr:rowOff>
              </from>
              <to>
                <xdr:col>16</xdr:col>
                <xdr:colOff>260350</xdr:colOff>
                <xdr:row>11</xdr:row>
                <xdr:rowOff>158750</xdr:rowOff>
              </to>
            </anchor>
          </objectPr>
        </oleObject>
      </mc:Choice>
      <mc:Fallback>
        <oleObject progId="Packager Shell Object" dvAspect="DVASPECT_ICON" shapeId="1025" r:id="rId7"/>
      </mc:Fallback>
    </mc:AlternateContent>
    <mc:AlternateContent xmlns:mc="http://schemas.openxmlformats.org/markup-compatibility/2006">
      <mc:Choice Requires="x14">
        <oleObject link="[1]!''''" oleUpdate="OLEUPDATE_ALWAYS" shapeId="1026">
          <objectPr defaultSize="0" autoPict="0" dde="1" r:id="rId9">
            <anchor moveWithCells="1">
              <from>
                <xdr:col>16</xdr:col>
                <xdr:colOff>273050</xdr:colOff>
                <xdr:row>9</xdr:row>
                <xdr:rowOff>38100</xdr:rowOff>
              </from>
              <to>
                <xdr:col>19</xdr:col>
                <xdr:colOff>266700</xdr:colOff>
                <xdr:row>12</xdr:row>
                <xdr:rowOff>12700</xdr:rowOff>
              </to>
            </anchor>
          </objectPr>
        </oleObject>
      </mc:Choice>
      <mc:Fallback>
        <oleObject link="[1]!''''" oleUpdate="OLEUPDATE_ALWAYS" shapeId="1026"/>
      </mc:Fallback>
    </mc:AlternateContent>
    <mc:AlternateContent xmlns:mc="http://schemas.openxmlformats.org/markup-compatibility/2006">
      <mc:Choice Requires="x14">
        <oleObject progId="WPS.Doc.6" shapeId="1027" r:id="rId10">
          <objectPr defaultSize="0" r:id="rId11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17</xdr:col>
                <xdr:colOff>127000</xdr:colOff>
                <xdr:row>1</xdr:row>
                <xdr:rowOff>133350</xdr:rowOff>
              </to>
            </anchor>
          </objectPr>
        </oleObject>
      </mc:Choice>
      <mc:Fallback>
        <oleObject progId="WPS.Doc.6" shapeId="1027" r:id="rId10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D259-189D-4F17-AE09-B902CAC99DDC}">
  <dimension ref="A1:O39"/>
  <sheetViews>
    <sheetView topLeftCell="A17" workbookViewId="0">
      <selection activeCell="F33" sqref="F33"/>
    </sheetView>
  </sheetViews>
  <sheetFormatPr defaultRowHeight="14.5" x14ac:dyDescent="0.35"/>
  <cols>
    <col min="1" max="1" width="15.1796875" style="4" bestFit="1" customWidth="1"/>
    <col min="2" max="3" width="10.08984375" bestFit="1" customWidth="1"/>
    <col min="5" max="6" width="10.08984375" bestFit="1" customWidth="1"/>
    <col min="8" max="8" width="10.08984375" bestFit="1" customWidth="1"/>
    <col min="9" max="9" width="15.1796875" bestFit="1" customWidth="1"/>
    <col min="11" max="11" width="10.08984375" bestFit="1" customWidth="1"/>
  </cols>
  <sheetData>
    <row r="1" spans="1:15" x14ac:dyDescent="0.35">
      <c r="A1" s="4" t="s">
        <v>142</v>
      </c>
      <c r="B1" t="s">
        <v>148</v>
      </c>
      <c r="C1" t="s">
        <v>149</v>
      </c>
      <c r="D1" t="s">
        <v>150</v>
      </c>
      <c r="E1" t="s">
        <v>151</v>
      </c>
      <c r="F1" t="s">
        <v>75</v>
      </c>
      <c r="I1" s="24">
        <f ca="1">NOW()</f>
        <v>45728.500067939814</v>
      </c>
      <c r="J1" t="s">
        <v>152</v>
      </c>
    </row>
    <row r="2" spans="1:15" x14ac:dyDescent="0.35">
      <c r="A2" s="4">
        <v>47495</v>
      </c>
      <c r="B2">
        <f>DAY(A2)</f>
        <v>12</v>
      </c>
      <c r="C2">
        <f>MONTH(A2)</f>
        <v>1</v>
      </c>
      <c r="D2">
        <f>YEAR(A2)</f>
        <v>2030</v>
      </c>
      <c r="E2" s="4">
        <f ca="1">TODAY()</f>
        <v>45728</v>
      </c>
      <c r="F2" t="s">
        <v>136</v>
      </c>
      <c r="G2" t="s">
        <v>110</v>
      </c>
      <c r="H2" t="str">
        <f>INDEX(F1:F7,7)</f>
        <v>aani</v>
      </c>
      <c r="I2" s="24">
        <f ca="1">NOW()</f>
        <v>45728.500067939814</v>
      </c>
      <c r="L2">
        <v>7</v>
      </c>
    </row>
    <row r="3" spans="1:15" x14ac:dyDescent="0.35">
      <c r="A3" s="4">
        <v>35866</v>
      </c>
      <c r="B3">
        <f t="shared" ref="B3:B6" si="0">DAY(A3)</f>
        <v>12</v>
      </c>
      <c r="C3">
        <f t="shared" ref="C3:C6" si="1">MONTH(A3)</f>
        <v>3</v>
      </c>
      <c r="D3">
        <f t="shared" ref="D3:D6" si="2">YEAR(A3)</f>
        <v>1998</v>
      </c>
      <c r="E3" s="4">
        <f ca="1">TODAY()</f>
        <v>45728</v>
      </c>
      <c r="F3" t="s">
        <v>137</v>
      </c>
      <c r="I3" s="24">
        <f ca="1">NOW()</f>
        <v>45728.500067939814</v>
      </c>
      <c r="L3">
        <v>6</v>
      </c>
    </row>
    <row r="4" spans="1:15" x14ac:dyDescent="0.35">
      <c r="A4" s="4">
        <v>45559</v>
      </c>
      <c r="B4">
        <f t="shared" si="0"/>
        <v>24</v>
      </c>
      <c r="C4">
        <f t="shared" si="1"/>
        <v>9</v>
      </c>
      <c r="D4">
        <f t="shared" si="2"/>
        <v>2024</v>
      </c>
      <c r="E4" s="4">
        <f t="shared" ref="E4:E6" ca="1" si="3">TODAY()</f>
        <v>45728</v>
      </c>
      <c r="F4" t="s">
        <v>138</v>
      </c>
      <c r="I4">
        <f>PI()</f>
        <v>3.1415926535897931</v>
      </c>
      <c r="L4">
        <v>5</v>
      </c>
    </row>
    <row r="5" spans="1:15" x14ac:dyDescent="0.35">
      <c r="A5" s="4">
        <v>29334</v>
      </c>
      <c r="B5">
        <f t="shared" si="0"/>
        <v>23</v>
      </c>
      <c r="C5">
        <f t="shared" si="1"/>
        <v>4</v>
      </c>
      <c r="D5">
        <f t="shared" si="2"/>
        <v>1980</v>
      </c>
      <c r="E5" s="4">
        <f t="shared" ca="1" si="3"/>
        <v>45728</v>
      </c>
      <c r="F5" t="s">
        <v>139</v>
      </c>
      <c r="G5" t="str">
        <f>INDEX(F1:F7,5)</f>
        <v>pani</v>
      </c>
      <c r="H5" t="str">
        <f>INDEX("ram",1)</f>
        <v>ram</v>
      </c>
      <c r="I5">
        <f>PI()</f>
        <v>3.1415926535897931</v>
      </c>
      <c r="L5">
        <v>4</v>
      </c>
    </row>
    <row r="6" spans="1:15" x14ac:dyDescent="0.35">
      <c r="A6" s="4">
        <v>44082</v>
      </c>
      <c r="B6">
        <f t="shared" si="0"/>
        <v>8</v>
      </c>
      <c r="C6">
        <f t="shared" si="1"/>
        <v>9</v>
      </c>
      <c r="D6">
        <f t="shared" si="2"/>
        <v>2020</v>
      </c>
      <c r="E6" s="4">
        <f t="shared" ca="1" si="3"/>
        <v>45728</v>
      </c>
      <c r="F6" t="s">
        <v>140</v>
      </c>
      <c r="I6">
        <f>MATCH(L6,L2:L8,)</f>
        <v>5</v>
      </c>
      <c r="L6">
        <v>3</v>
      </c>
      <c r="N6">
        <f>MATCH(L3,L2:L8,)</f>
        <v>2</v>
      </c>
    </row>
    <row r="7" spans="1:15" x14ac:dyDescent="0.35">
      <c r="F7" t="s">
        <v>141</v>
      </c>
      <c r="L7">
        <v>2</v>
      </c>
    </row>
    <row r="8" spans="1:15" x14ac:dyDescent="0.35">
      <c r="B8" t="s">
        <v>153</v>
      </c>
      <c r="F8">
        <f>MATCH("raju",F1:F7,)</f>
        <v>2</v>
      </c>
      <c r="L8">
        <v>1</v>
      </c>
    </row>
    <row r="9" spans="1:15" x14ac:dyDescent="0.35">
      <c r="A9" s="4" t="s">
        <v>146</v>
      </c>
      <c r="B9" s="4">
        <f>DATE(D2,C2,B2)</f>
        <v>47495</v>
      </c>
      <c r="F9">
        <f>MATCH("ram",F1:F6,1)</f>
        <v>1</v>
      </c>
      <c r="J9">
        <f>MATCH("ram",F1:F7,1)</f>
        <v>7</v>
      </c>
      <c r="L9">
        <v>1</v>
      </c>
    </row>
    <row r="10" spans="1:15" x14ac:dyDescent="0.35">
      <c r="A10" s="4" t="s">
        <v>147</v>
      </c>
      <c r="B10" s="4">
        <f t="shared" ref="B10:B13" si="4">DATE(D3,C3,B3)</f>
        <v>35866</v>
      </c>
      <c r="H10">
        <f>MATCH("ram",F1:F7)</f>
        <v>7</v>
      </c>
      <c r="L10">
        <v>2</v>
      </c>
    </row>
    <row r="11" spans="1:15" x14ac:dyDescent="0.35">
      <c r="B11" s="4">
        <f t="shared" si="4"/>
        <v>45559</v>
      </c>
      <c r="L11">
        <v>3</v>
      </c>
      <c r="O11">
        <f>MATCH(2,L2:L11,)</f>
        <v>6</v>
      </c>
    </row>
    <row r="12" spans="1:15" x14ac:dyDescent="0.35">
      <c r="B12" s="4">
        <f t="shared" si="4"/>
        <v>29334</v>
      </c>
    </row>
    <row r="13" spans="1:15" x14ac:dyDescent="0.35">
      <c r="B13" s="4">
        <f t="shared" si="4"/>
        <v>44082</v>
      </c>
      <c r="C13" t="s">
        <v>111</v>
      </c>
      <c r="D13" t="s">
        <v>143</v>
      </c>
      <c r="E13" t="s">
        <v>144</v>
      </c>
      <c r="F13" t="s">
        <v>145</v>
      </c>
      <c r="J13">
        <f>MATCH(7,L2:L8)</f>
        <v>7</v>
      </c>
    </row>
    <row r="14" spans="1:15" x14ac:dyDescent="0.35">
      <c r="D14">
        <f>-MATCH("rani",F1:F7,)</f>
        <v>-3</v>
      </c>
      <c r="E14">
        <f>MATCH("bhani",F1:F7,)</f>
        <v>6</v>
      </c>
      <c r="F14">
        <f>MATCH("kani",F1:F7,)</f>
        <v>4</v>
      </c>
    </row>
    <row r="15" spans="1:15" x14ac:dyDescent="0.35">
      <c r="H15">
        <f>H192</f>
        <v>0</v>
      </c>
      <c r="K15" t="s">
        <v>162</v>
      </c>
    </row>
    <row r="16" spans="1:15" x14ac:dyDescent="0.35">
      <c r="K16" s="4">
        <f>EDATE(K18,20)</f>
        <v>47950</v>
      </c>
    </row>
    <row r="17" spans="1:15" x14ac:dyDescent="0.35">
      <c r="B17" s="4" t="s">
        <v>158</v>
      </c>
      <c r="C17" s="4"/>
      <c r="E17" t="s">
        <v>159</v>
      </c>
      <c r="H17" s="4" t="s">
        <v>160</v>
      </c>
      <c r="K17" s="28" t="s">
        <v>157</v>
      </c>
      <c r="L17" s="28"/>
    </row>
    <row r="18" spans="1:15" x14ac:dyDescent="0.35">
      <c r="B18" s="29" t="s">
        <v>154</v>
      </c>
      <c r="C18" s="29"/>
      <c r="E18" s="28" t="s">
        <v>155</v>
      </c>
      <c r="F18" s="28"/>
      <c r="H18" s="28" t="s">
        <v>156</v>
      </c>
      <c r="I18" s="28"/>
      <c r="K18" s="4">
        <f>EDATE(I19,-5)</f>
        <v>47342</v>
      </c>
    </row>
    <row r="19" spans="1:15" x14ac:dyDescent="0.35">
      <c r="B19" s="25">
        <v>47495</v>
      </c>
      <c r="C19" s="25">
        <f>B19+10</f>
        <v>47505</v>
      </c>
      <c r="E19" s="25">
        <v>47495</v>
      </c>
      <c r="F19" s="4">
        <f>E19-20</f>
        <v>47475</v>
      </c>
      <c r="H19" s="25">
        <f>EDATE(I19,5)</f>
        <v>47646</v>
      </c>
      <c r="I19" s="25">
        <v>47495</v>
      </c>
      <c r="K19" s="4">
        <f t="shared" ref="K19:K22" si="5">EDATE(I20,-5)</f>
        <v>35715</v>
      </c>
      <c r="O19" t="s">
        <v>161</v>
      </c>
    </row>
    <row r="20" spans="1:15" x14ac:dyDescent="0.35">
      <c r="B20" s="25">
        <v>35866</v>
      </c>
      <c r="C20" s="25">
        <f t="shared" ref="C20:C23" si="6">B20+10</f>
        <v>35876</v>
      </c>
      <c r="E20" s="25">
        <v>35866</v>
      </c>
      <c r="F20" s="4">
        <f t="shared" ref="F20:F23" si="7">E20-20</f>
        <v>35846</v>
      </c>
      <c r="H20" s="25">
        <f t="shared" ref="H20:H23" si="8">EDATE(I20,5)</f>
        <v>36019</v>
      </c>
      <c r="I20" s="25">
        <v>35866</v>
      </c>
      <c r="K20" s="4">
        <f t="shared" si="5"/>
        <v>45406</v>
      </c>
      <c r="O20">
        <f>YEARFRAC(H19,H23)</f>
        <v>9.344444444444445</v>
      </c>
    </row>
    <row r="21" spans="1:15" x14ac:dyDescent="0.35">
      <c r="B21" s="25">
        <v>45559</v>
      </c>
      <c r="C21" s="25">
        <f t="shared" si="6"/>
        <v>45569</v>
      </c>
      <c r="E21" s="25">
        <v>45559</v>
      </c>
      <c r="F21" s="4">
        <f t="shared" si="7"/>
        <v>45539</v>
      </c>
      <c r="H21" s="25">
        <f t="shared" si="8"/>
        <v>45712</v>
      </c>
      <c r="I21" s="25">
        <v>45559</v>
      </c>
      <c r="K21" s="4">
        <f t="shared" si="5"/>
        <v>29182</v>
      </c>
    </row>
    <row r="22" spans="1:15" x14ac:dyDescent="0.35">
      <c r="B22" s="25">
        <v>29334</v>
      </c>
      <c r="C22" s="25">
        <f t="shared" si="6"/>
        <v>29344</v>
      </c>
      <c r="E22" s="25">
        <v>29334</v>
      </c>
      <c r="F22" s="4">
        <f t="shared" si="7"/>
        <v>29314</v>
      </c>
      <c r="H22" s="25">
        <f t="shared" si="8"/>
        <v>29487</v>
      </c>
      <c r="I22" s="25">
        <v>29334</v>
      </c>
      <c r="K22" s="4">
        <f t="shared" si="5"/>
        <v>43929</v>
      </c>
    </row>
    <row r="23" spans="1:15" x14ac:dyDescent="0.35">
      <c r="B23" s="25">
        <v>44082</v>
      </c>
      <c r="C23" s="25">
        <f t="shared" si="6"/>
        <v>44092</v>
      </c>
      <c r="E23" s="25">
        <v>44082</v>
      </c>
      <c r="F23" s="4">
        <f t="shared" si="7"/>
        <v>44062</v>
      </c>
      <c r="H23" s="25">
        <f t="shared" si="8"/>
        <v>44235</v>
      </c>
      <c r="I23" s="25">
        <v>44082</v>
      </c>
    </row>
    <row r="26" spans="1:15" x14ac:dyDescent="0.35">
      <c r="A26" s="30" t="s">
        <v>165</v>
      </c>
      <c r="B26" s="30"/>
      <c r="C26" s="27" t="s">
        <v>163</v>
      </c>
      <c r="D26" s="27"/>
      <c r="E26" s="27"/>
      <c r="F26" s="27"/>
      <c r="G26" s="27"/>
      <c r="H26" s="27"/>
    </row>
    <row r="27" spans="1:15" x14ac:dyDescent="0.35">
      <c r="B27" s="25">
        <v>47495</v>
      </c>
      <c r="C27" s="4">
        <f>EOMONTH(B27,0)</f>
        <v>47514</v>
      </c>
      <c r="D27" s="26" t="s">
        <v>164</v>
      </c>
      <c r="E27" s="26"/>
      <c r="F27" s="26"/>
      <c r="G27" s="26"/>
      <c r="H27" s="26"/>
      <c r="I27" s="26"/>
    </row>
    <row r="28" spans="1:15" x14ac:dyDescent="0.35">
      <c r="B28" s="25">
        <v>35866</v>
      </c>
      <c r="C28" s="4">
        <f>EOMONTH(B28,0)+1</f>
        <v>35886</v>
      </c>
      <c r="D28" t="s">
        <v>166</v>
      </c>
      <c r="F28" s="27" t="s">
        <v>167</v>
      </c>
      <c r="G28" s="27"/>
      <c r="H28" s="27"/>
      <c r="I28" s="27"/>
      <c r="J28" s="27"/>
    </row>
    <row r="29" spans="1:15" x14ac:dyDescent="0.35">
      <c r="B29" s="25">
        <v>45559</v>
      </c>
      <c r="D29" s="4"/>
    </row>
    <row r="30" spans="1:15" x14ac:dyDescent="0.35">
      <c r="B30" s="25">
        <v>29334</v>
      </c>
      <c r="D30" s="4"/>
    </row>
    <row r="31" spans="1:15" x14ac:dyDescent="0.35">
      <c r="B31" s="25">
        <v>44082</v>
      </c>
      <c r="D31" s="4"/>
      <c r="E31" s="4">
        <v>36526</v>
      </c>
      <c r="F31">
        <f>_xlfn.DAYS(E31,E32)</f>
        <v>-365</v>
      </c>
    </row>
    <row r="32" spans="1:15" x14ac:dyDescent="0.35">
      <c r="D32" s="4"/>
      <c r="E32" s="4">
        <v>36891</v>
      </c>
      <c r="F32">
        <f>_xlfn.DAYS(E32,E31)</f>
        <v>365</v>
      </c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</sheetData>
  <sortState xmlns:xlrd2="http://schemas.microsoft.com/office/spreadsheetml/2017/richdata2" ref="L2:L8">
    <sortCondition descending="1" ref="L2:L8"/>
  </sortState>
  <mergeCells count="7">
    <mergeCell ref="F28:J28"/>
    <mergeCell ref="B18:C18"/>
    <mergeCell ref="E18:F18"/>
    <mergeCell ref="H18:I18"/>
    <mergeCell ref="K17:L17"/>
    <mergeCell ref="C26:H26"/>
    <mergeCell ref="A26:B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7A3-0091-4D59-8AEC-042489B1C319}">
  <dimension ref="A1:H17"/>
  <sheetViews>
    <sheetView tabSelected="1" topLeftCell="B9" workbookViewId="0">
      <selection activeCell="E18" sqref="E18"/>
    </sheetView>
  </sheetViews>
  <sheetFormatPr defaultRowHeight="14.5" x14ac:dyDescent="0.35"/>
  <cols>
    <col min="1" max="1" width="10.08984375" bestFit="1" customWidth="1"/>
  </cols>
  <sheetData>
    <row r="1" spans="1:8" x14ac:dyDescent="0.35">
      <c r="A1" s="4">
        <v>45646</v>
      </c>
    </row>
    <row r="2" spans="1:8" x14ac:dyDescent="0.35">
      <c r="A2" s="4">
        <v>45638</v>
      </c>
      <c r="B2">
        <f>DAY(A1)</f>
        <v>20</v>
      </c>
    </row>
    <row r="3" spans="1:8" x14ac:dyDescent="0.35">
      <c r="A3" s="4">
        <v>45753</v>
      </c>
    </row>
    <row r="4" spans="1:8" x14ac:dyDescent="0.35">
      <c r="A4" s="4">
        <v>45812</v>
      </c>
    </row>
    <row r="5" spans="1:8" x14ac:dyDescent="0.35">
      <c r="G5" t="s">
        <v>168</v>
      </c>
    </row>
    <row r="6" spans="1:8" x14ac:dyDescent="0.35">
      <c r="B6" t="s">
        <v>171</v>
      </c>
      <c r="D6" t="s">
        <v>172</v>
      </c>
      <c r="G6">
        <f>_xlfn.DAYS(A1,A2)</f>
        <v>8</v>
      </c>
    </row>
    <row r="7" spans="1:8" x14ac:dyDescent="0.35">
      <c r="B7">
        <f>WEEKDAY(A1,2)</f>
        <v>5</v>
      </c>
      <c r="D7">
        <f>WEEKNUM(A1,2)</f>
        <v>51</v>
      </c>
      <c r="G7" t="str">
        <f>TEXT(A1,"YYYY")</f>
        <v>2024</v>
      </c>
      <c r="H7" t="s">
        <v>169</v>
      </c>
    </row>
    <row r="8" spans="1:8" x14ac:dyDescent="0.35">
      <c r="B8">
        <f t="shared" ref="B8:B10" si="0">WEEKDAY(A2,2)</f>
        <v>4</v>
      </c>
      <c r="D8">
        <f t="shared" ref="D8:D10" si="1">WEEKNUM(A2,2)</f>
        <v>50</v>
      </c>
      <c r="G8" t="str">
        <f>TEXT(A3,"MMM")</f>
        <v>Apr</v>
      </c>
      <c r="H8" t="s">
        <v>170</v>
      </c>
    </row>
    <row r="9" spans="1:8" x14ac:dyDescent="0.35">
      <c r="B9">
        <f t="shared" si="0"/>
        <v>7</v>
      </c>
      <c r="D9">
        <f t="shared" si="1"/>
        <v>14</v>
      </c>
      <c r="G9" t="str">
        <f>TEXT(A1,"YYYYY")</f>
        <v>2024</v>
      </c>
    </row>
    <row r="10" spans="1:8" x14ac:dyDescent="0.35">
      <c r="B10">
        <f t="shared" si="0"/>
        <v>3</v>
      </c>
      <c r="D10">
        <f t="shared" si="1"/>
        <v>23</v>
      </c>
      <c r="G10" t="str">
        <f>TEXT(A2,"MMMM")</f>
        <v>December</v>
      </c>
    </row>
    <row r="11" spans="1:8" x14ac:dyDescent="0.35">
      <c r="G11" t="str">
        <f>TEXT(A2,"DD")</f>
        <v>12</v>
      </c>
    </row>
    <row r="12" spans="1:8" x14ac:dyDescent="0.35">
      <c r="B12">
        <f>DATEDIF(A3,A4,"M")</f>
        <v>1</v>
      </c>
      <c r="F12" t="s">
        <v>173</v>
      </c>
    </row>
    <row r="13" spans="1:8" x14ac:dyDescent="0.35">
      <c r="F13">
        <f>DATEDIF(A2,A1,"D")</f>
        <v>8</v>
      </c>
    </row>
    <row r="15" spans="1:8" x14ac:dyDescent="0.35">
      <c r="E15" t="str">
        <f>DATEDIF(A2, A1, "Y") &amp; " years, " &amp; DATEDIF(A2, A1, "M") &amp; " months, " &amp; DATEDIF(A2, A1, "D") &amp; " days"</f>
        <v>0 years, 0 months, 8 days</v>
      </c>
    </row>
    <row r="17" spans="3:5" x14ac:dyDescent="0.35">
      <c r="C17" t="str">
        <f>DATEDIF(A2,A1,"D") &amp; " Days"</f>
        <v>8 Days</v>
      </c>
      <c r="E17" t="str">
        <f>DATEDIF(A3,A4,"Y") &amp; "Years,"&amp; DATEDIF(A3,A4,"M") &amp; "Months," &amp; DATEDIF(A3,A4,"D") &amp; "Days"</f>
        <v>0Years,1Months,59Days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Sheet5</vt:lpstr>
      <vt:lpstr>Sheet1</vt:lpstr>
      <vt:lpstr>Sheet3</vt:lpstr>
      <vt:lpstr>Sheet4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 Ram</dc:creator>
  <cp:lastModifiedBy>Thulasi Ram</cp:lastModifiedBy>
  <dcterms:created xsi:type="dcterms:W3CDTF">2025-03-03T09:21:06Z</dcterms:created>
  <dcterms:modified xsi:type="dcterms:W3CDTF">2025-03-12T06:30:24Z</dcterms:modified>
</cp:coreProperties>
</file>