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hidePivotFieldList="1"/>
  <mc:AlternateContent xmlns:mc="http://schemas.openxmlformats.org/markup-compatibility/2006">
    <mc:Choice Requires="x15">
      <x15ac:absPath xmlns:x15ac="http://schemas.microsoft.com/office/spreadsheetml/2010/11/ac" url="/Users/antonfedorov/Dropbox/2. Work/2. Blog/Templates/mine/published/"/>
    </mc:Choice>
  </mc:AlternateContent>
  <xr:revisionPtr revIDLastSave="0" documentId="13_ncr:1_{A15202D3-6F73-B443-ACAE-8315DC37B7C9}" xr6:coauthVersionLast="45" xr6:coauthVersionMax="45" xr10:uidLastSave="{00000000-0000-0000-0000-000000000000}"/>
  <bookViews>
    <workbookView xWindow="0" yWindow="460" windowWidth="28800" windowHeight="11740" xr2:uid="{00000000-000D-0000-FFFF-FFFF00000000}"/>
  </bookViews>
  <sheets>
    <sheet name="DB" sheetId="11" r:id="rId1"/>
    <sheet name="Cohorts" sheetId="12" r:id="rId2"/>
    <sheet name="LTV" sheetId="13" r:id="rId3"/>
  </sheets>
  <definedNames>
    <definedName name="_xlnm._FilterDatabase" localSheetId="0" hidden="1">DB!$A$1:$D$899</definedName>
    <definedName name="_xlnm.Print_Area" localSheetId="0">DB!$A$1:$P$899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11" l="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E123" i="11"/>
  <c r="E124" i="11"/>
  <c r="E125" i="11"/>
  <c r="E126" i="11"/>
  <c r="E127" i="11"/>
  <c r="E128" i="11"/>
  <c r="E129" i="11"/>
  <c r="E130" i="11"/>
  <c r="E131" i="11"/>
  <c r="E132" i="11"/>
  <c r="E133" i="11"/>
  <c r="E134" i="11"/>
  <c r="E135" i="11"/>
  <c r="E136" i="11"/>
  <c r="E137" i="11"/>
  <c r="E138" i="11"/>
  <c r="E139" i="11"/>
  <c r="E140" i="11"/>
  <c r="E141" i="11"/>
  <c r="E142" i="11"/>
  <c r="E143" i="11"/>
  <c r="E144" i="11"/>
  <c r="E145" i="11"/>
  <c r="E146" i="11"/>
  <c r="E147" i="11"/>
  <c r="E148" i="11"/>
  <c r="E149" i="11"/>
  <c r="E150" i="11"/>
  <c r="E151" i="11"/>
  <c r="E152" i="11"/>
  <c r="E153" i="11"/>
  <c r="E154" i="11"/>
  <c r="E155" i="11"/>
  <c r="E156" i="11"/>
  <c r="E157" i="11"/>
  <c r="E158" i="11"/>
  <c r="E159" i="11"/>
  <c r="E160" i="11"/>
  <c r="E161" i="11"/>
  <c r="E162" i="11"/>
  <c r="E163" i="11"/>
  <c r="E164" i="11"/>
  <c r="E165" i="11"/>
  <c r="E166" i="11"/>
  <c r="E167" i="11"/>
  <c r="E168" i="11"/>
  <c r="E169" i="11"/>
  <c r="E170" i="11"/>
  <c r="E171" i="11"/>
  <c r="E172" i="11"/>
  <c r="E173" i="11"/>
  <c r="E174" i="11"/>
  <c r="E175" i="11"/>
  <c r="E176" i="11"/>
  <c r="E177" i="11"/>
  <c r="E178" i="11"/>
  <c r="E179" i="11"/>
  <c r="E180" i="11"/>
  <c r="E181" i="11"/>
  <c r="E182" i="11"/>
  <c r="E183" i="11"/>
  <c r="E184" i="11"/>
  <c r="E185" i="11"/>
  <c r="E186" i="11"/>
  <c r="E187" i="11"/>
  <c r="E188" i="11"/>
  <c r="E189" i="11"/>
  <c r="E190" i="11"/>
  <c r="E191" i="11"/>
  <c r="E192" i="11"/>
  <c r="E193" i="11"/>
  <c r="E194" i="11"/>
  <c r="E195" i="11"/>
  <c r="E196" i="11"/>
  <c r="E197" i="11"/>
  <c r="E198" i="11"/>
  <c r="E199" i="11"/>
  <c r="E200" i="11"/>
  <c r="E201" i="11"/>
  <c r="E202" i="11"/>
  <c r="E203" i="11"/>
  <c r="E204" i="11"/>
  <c r="E205" i="11"/>
  <c r="E206" i="11"/>
  <c r="E207" i="11"/>
  <c r="E208" i="11"/>
  <c r="E209" i="11"/>
  <c r="E210" i="11"/>
  <c r="E211" i="11"/>
  <c r="E212" i="11"/>
  <c r="E213" i="11"/>
  <c r="E214" i="11"/>
  <c r="E215" i="11"/>
  <c r="E216" i="11"/>
  <c r="E217" i="11"/>
  <c r="E218" i="11"/>
  <c r="E219" i="11"/>
  <c r="E220" i="11"/>
  <c r="E221" i="11"/>
  <c r="E222" i="11"/>
  <c r="E223" i="11"/>
  <c r="E224" i="11"/>
  <c r="E225" i="11"/>
  <c r="E226" i="11"/>
  <c r="E227" i="11"/>
  <c r="E228" i="11"/>
  <c r="E229" i="11"/>
  <c r="E230" i="11"/>
  <c r="E231" i="11"/>
  <c r="E232" i="11"/>
  <c r="E233" i="11"/>
  <c r="E234" i="11"/>
  <c r="E235" i="11"/>
  <c r="E236" i="11"/>
  <c r="E237" i="11"/>
  <c r="E238" i="11"/>
  <c r="E239" i="11"/>
  <c r="E240" i="11"/>
  <c r="E241" i="11"/>
  <c r="E242" i="11"/>
  <c r="E243" i="11"/>
  <c r="E244" i="11"/>
  <c r="E245" i="11"/>
  <c r="E246" i="11"/>
  <c r="E247" i="11"/>
  <c r="E248" i="11"/>
  <c r="E249" i="11"/>
  <c r="E250" i="11"/>
  <c r="E251" i="11"/>
  <c r="E252" i="11"/>
  <c r="E253" i="11"/>
  <c r="E254" i="11"/>
  <c r="E255" i="11"/>
  <c r="E256" i="11"/>
  <c r="E257" i="11"/>
  <c r="E258" i="11"/>
  <c r="E259" i="11"/>
  <c r="E260" i="11"/>
  <c r="E261" i="11"/>
  <c r="E262" i="11"/>
  <c r="E263" i="11"/>
  <c r="E264" i="11"/>
  <c r="E265" i="11"/>
  <c r="E266" i="11"/>
  <c r="E267" i="11"/>
  <c r="E268" i="11"/>
  <c r="E269" i="11"/>
  <c r="E270" i="11"/>
  <c r="E271" i="11"/>
  <c r="E272" i="11"/>
  <c r="E273" i="11"/>
  <c r="E274" i="11"/>
  <c r="E275" i="11"/>
  <c r="E276" i="11"/>
  <c r="E277" i="11"/>
  <c r="E278" i="11"/>
  <c r="E279" i="11"/>
  <c r="E280" i="11"/>
  <c r="E281" i="11"/>
  <c r="E282" i="11"/>
  <c r="E283" i="11"/>
  <c r="E284" i="11"/>
  <c r="E285" i="11"/>
  <c r="E286" i="11"/>
  <c r="E287" i="11"/>
  <c r="E288" i="11"/>
  <c r="E289" i="11"/>
  <c r="E290" i="11"/>
  <c r="E291" i="11"/>
  <c r="E292" i="11"/>
  <c r="E293" i="11"/>
  <c r="E294" i="11"/>
  <c r="E295" i="11"/>
  <c r="E296" i="11"/>
  <c r="E297" i="11"/>
  <c r="E298" i="11"/>
  <c r="E299" i="11"/>
  <c r="E300" i="11"/>
  <c r="E301" i="11"/>
  <c r="E302" i="11"/>
  <c r="E303" i="11"/>
  <c r="E304" i="11"/>
  <c r="E305" i="11"/>
  <c r="E306" i="11"/>
  <c r="E307" i="11"/>
  <c r="E308" i="11"/>
  <c r="E309" i="11"/>
  <c r="E310" i="11"/>
  <c r="E311" i="11"/>
  <c r="E312" i="11"/>
  <c r="E313" i="11"/>
  <c r="E314" i="11"/>
  <c r="E315" i="11"/>
  <c r="E316" i="11"/>
  <c r="E317" i="11"/>
  <c r="E318" i="11"/>
  <c r="E319" i="11"/>
  <c r="E320" i="11"/>
  <c r="E321" i="11"/>
  <c r="E322" i="11"/>
  <c r="E323" i="11"/>
  <c r="E324" i="11"/>
  <c r="E325" i="11"/>
  <c r="E326" i="11"/>
  <c r="E327" i="11"/>
  <c r="E328" i="11"/>
  <c r="E329" i="11"/>
  <c r="E330" i="11"/>
  <c r="E331" i="11"/>
  <c r="E332" i="11"/>
  <c r="E333" i="11"/>
  <c r="E334" i="11"/>
  <c r="E335" i="11"/>
  <c r="E336" i="11"/>
  <c r="E337" i="11"/>
  <c r="E338" i="11"/>
  <c r="E339" i="11"/>
  <c r="E340" i="11"/>
  <c r="E341" i="11"/>
  <c r="E342" i="11"/>
  <c r="E343" i="11"/>
  <c r="E344" i="11"/>
  <c r="E345" i="11"/>
  <c r="E346" i="11"/>
  <c r="E347" i="11"/>
  <c r="E348" i="11"/>
  <c r="E349" i="11"/>
  <c r="E350" i="11"/>
  <c r="E351" i="11"/>
  <c r="E352" i="11"/>
  <c r="E353" i="11"/>
  <c r="E354" i="11"/>
  <c r="E355" i="11"/>
  <c r="E356" i="11"/>
  <c r="E357" i="11"/>
  <c r="E358" i="11"/>
  <c r="E359" i="11"/>
  <c r="E360" i="11"/>
  <c r="E361" i="11"/>
  <c r="E362" i="11"/>
  <c r="E363" i="11"/>
  <c r="E364" i="11"/>
  <c r="E365" i="11"/>
  <c r="E366" i="11"/>
  <c r="E367" i="11"/>
  <c r="E368" i="11"/>
  <c r="E369" i="11"/>
  <c r="E370" i="11"/>
  <c r="E371" i="11"/>
  <c r="E372" i="11"/>
  <c r="E373" i="11"/>
  <c r="E374" i="11"/>
  <c r="E375" i="11"/>
  <c r="E376" i="11"/>
  <c r="E377" i="11"/>
  <c r="E378" i="11"/>
  <c r="E379" i="11"/>
  <c r="E380" i="11"/>
  <c r="E381" i="11"/>
  <c r="E382" i="11"/>
  <c r="E383" i="11"/>
  <c r="E384" i="11"/>
  <c r="E385" i="11"/>
  <c r="E386" i="11"/>
  <c r="E387" i="11"/>
  <c r="E388" i="11"/>
  <c r="E389" i="11"/>
  <c r="E390" i="11"/>
  <c r="E391" i="11"/>
  <c r="E392" i="11"/>
  <c r="E393" i="11"/>
  <c r="E394" i="11"/>
  <c r="E395" i="11"/>
  <c r="E396" i="11"/>
  <c r="E397" i="11"/>
  <c r="E398" i="11"/>
  <c r="E399" i="11"/>
  <c r="E400" i="11"/>
  <c r="E401" i="11"/>
  <c r="E402" i="11"/>
  <c r="E403" i="11"/>
  <c r="E404" i="11"/>
  <c r="E405" i="11"/>
  <c r="E406" i="11"/>
  <c r="E407" i="11"/>
  <c r="E408" i="11"/>
  <c r="E409" i="11"/>
  <c r="E410" i="11"/>
  <c r="E411" i="11"/>
  <c r="E412" i="11"/>
  <c r="E413" i="11"/>
  <c r="E414" i="11"/>
  <c r="E415" i="11"/>
  <c r="E416" i="11"/>
  <c r="E417" i="11"/>
  <c r="E418" i="11"/>
  <c r="E419" i="11"/>
  <c r="E420" i="11"/>
  <c r="E421" i="11"/>
  <c r="E422" i="11"/>
  <c r="E423" i="11"/>
  <c r="E424" i="11"/>
  <c r="E425" i="11"/>
  <c r="E426" i="11"/>
  <c r="E427" i="11"/>
  <c r="E428" i="11"/>
  <c r="E429" i="11"/>
  <c r="E430" i="11"/>
  <c r="E431" i="11"/>
  <c r="E432" i="11"/>
  <c r="E433" i="11"/>
  <c r="E434" i="11"/>
  <c r="E435" i="11"/>
  <c r="E436" i="11"/>
  <c r="E437" i="11"/>
  <c r="E438" i="11"/>
  <c r="E439" i="11"/>
  <c r="E440" i="11"/>
  <c r="E441" i="11"/>
  <c r="E442" i="11"/>
  <c r="E443" i="11"/>
  <c r="E444" i="11"/>
  <c r="E445" i="11"/>
  <c r="E446" i="11"/>
  <c r="E447" i="11"/>
  <c r="E448" i="11"/>
  <c r="E449" i="11"/>
  <c r="E450" i="11"/>
  <c r="E451" i="11"/>
  <c r="E452" i="11"/>
  <c r="E453" i="11"/>
  <c r="E454" i="11"/>
  <c r="E455" i="11"/>
  <c r="E456" i="11"/>
  <c r="E457" i="11"/>
  <c r="E458" i="11"/>
  <c r="E459" i="11"/>
  <c r="E460" i="11"/>
  <c r="E461" i="11"/>
  <c r="E462" i="11"/>
  <c r="E463" i="11"/>
  <c r="E464" i="11"/>
  <c r="E465" i="11"/>
  <c r="E466" i="11"/>
  <c r="E467" i="11"/>
  <c r="E468" i="11"/>
  <c r="E469" i="11"/>
  <c r="E470" i="11"/>
  <c r="E471" i="11"/>
  <c r="E472" i="11"/>
  <c r="E473" i="11"/>
  <c r="E474" i="11"/>
  <c r="E475" i="11"/>
  <c r="E476" i="11"/>
  <c r="E477" i="11"/>
  <c r="E478" i="11"/>
  <c r="E479" i="11"/>
  <c r="E480" i="11"/>
  <c r="E481" i="11"/>
  <c r="E482" i="11"/>
  <c r="E483" i="11"/>
  <c r="E484" i="11"/>
  <c r="E485" i="11"/>
  <c r="E486" i="11"/>
  <c r="E487" i="11"/>
  <c r="E488" i="11"/>
  <c r="E489" i="11"/>
  <c r="E490" i="11"/>
  <c r="E491" i="11"/>
  <c r="E492" i="11"/>
  <c r="E493" i="11"/>
  <c r="E494" i="11"/>
  <c r="E495" i="11"/>
  <c r="E496" i="11"/>
  <c r="E497" i="11"/>
  <c r="E498" i="11"/>
  <c r="E499" i="11"/>
  <c r="E500" i="11"/>
  <c r="E501" i="11"/>
  <c r="E502" i="11"/>
  <c r="E503" i="11"/>
  <c r="E504" i="11"/>
  <c r="E505" i="11"/>
  <c r="E506" i="11"/>
  <c r="E507" i="11"/>
  <c r="E508" i="11"/>
  <c r="E509" i="11"/>
  <c r="E510" i="11"/>
  <c r="E511" i="11"/>
  <c r="E512" i="11"/>
  <c r="E513" i="11"/>
  <c r="E514" i="11"/>
  <c r="E515" i="11"/>
  <c r="E516" i="11"/>
  <c r="E517" i="11"/>
  <c r="E518" i="11"/>
  <c r="E519" i="11"/>
  <c r="E520" i="11"/>
  <c r="E521" i="11"/>
  <c r="E522" i="11"/>
  <c r="E523" i="11"/>
  <c r="E524" i="11"/>
  <c r="E525" i="11"/>
  <c r="E526" i="11"/>
  <c r="E527" i="11"/>
  <c r="E528" i="11"/>
  <c r="E529" i="11"/>
  <c r="E530" i="11"/>
  <c r="E531" i="11"/>
  <c r="E532" i="11"/>
  <c r="E533" i="11"/>
  <c r="E534" i="11"/>
  <c r="E535" i="11"/>
  <c r="E536" i="11"/>
  <c r="E537" i="11"/>
  <c r="E538" i="11"/>
  <c r="E539" i="11"/>
  <c r="E540" i="11"/>
  <c r="E541" i="11"/>
  <c r="E542" i="11"/>
  <c r="E543" i="11"/>
  <c r="E544" i="11"/>
  <c r="E545" i="11"/>
  <c r="E546" i="11"/>
  <c r="E547" i="11"/>
  <c r="E548" i="11"/>
  <c r="E549" i="11"/>
  <c r="E550" i="11"/>
  <c r="E551" i="11"/>
  <c r="E552" i="11"/>
  <c r="E553" i="11"/>
  <c r="E554" i="11"/>
  <c r="E555" i="11"/>
  <c r="E556" i="11"/>
  <c r="E557" i="11"/>
  <c r="E558" i="11"/>
  <c r="E559" i="11"/>
  <c r="E560" i="11"/>
  <c r="E561" i="11"/>
  <c r="E562" i="11"/>
  <c r="E563" i="11"/>
  <c r="E564" i="11"/>
  <c r="E565" i="11"/>
  <c r="E566" i="11"/>
  <c r="E567" i="11"/>
  <c r="E568" i="11"/>
  <c r="E569" i="11"/>
  <c r="E570" i="11"/>
  <c r="E571" i="11"/>
  <c r="E572" i="11"/>
  <c r="E573" i="11"/>
  <c r="E574" i="11"/>
  <c r="E575" i="11"/>
  <c r="E576" i="11"/>
  <c r="E577" i="11"/>
  <c r="E578" i="11"/>
  <c r="E579" i="11"/>
  <c r="E580" i="11"/>
  <c r="E581" i="11"/>
  <c r="E582" i="11"/>
  <c r="E583" i="11"/>
  <c r="E584" i="11"/>
  <c r="E585" i="11"/>
  <c r="E586" i="11"/>
  <c r="E587" i="11"/>
  <c r="E588" i="11"/>
  <c r="E589" i="11"/>
  <c r="E590" i="11"/>
  <c r="E591" i="11"/>
  <c r="E592" i="11"/>
  <c r="E593" i="11"/>
  <c r="E594" i="11"/>
  <c r="E595" i="11"/>
  <c r="E596" i="11"/>
  <c r="E597" i="11"/>
  <c r="E598" i="11"/>
  <c r="E599" i="11"/>
  <c r="E600" i="11"/>
  <c r="E601" i="11"/>
  <c r="E602" i="11"/>
  <c r="E603" i="11"/>
  <c r="E604" i="11"/>
  <c r="E605" i="11"/>
  <c r="E606" i="11"/>
  <c r="E607" i="11"/>
  <c r="E608" i="11"/>
  <c r="E609" i="11"/>
  <c r="E610" i="11"/>
  <c r="E611" i="11"/>
  <c r="E612" i="11"/>
  <c r="E613" i="11"/>
  <c r="E614" i="11"/>
  <c r="E615" i="11"/>
  <c r="E616" i="11"/>
  <c r="E617" i="11"/>
  <c r="E618" i="11"/>
  <c r="E619" i="11"/>
  <c r="E620" i="11"/>
  <c r="E621" i="11"/>
  <c r="E622" i="11"/>
  <c r="E623" i="11"/>
  <c r="E624" i="11"/>
  <c r="E625" i="11"/>
  <c r="E626" i="11"/>
  <c r="E627" i="11"/>
  <c r="E628" i="11"/>
  <c r="E629" i="11"/>
  <c r="E630" i="11"/>
  <c r="E631" i="11"/>
  <c r="E632" i="11"/>
  <c r="E633" i="11"/>
  <c r="E634" i="11"/>
  <c r="E635" i="11"/>
  <c r="E636" i="11"/>
  <c r="E637" i="11"/>
  <c r="E638" i="11"/>
  <c r="E639" i="11"/>
  <c r="E640" i="11"/>
  <c r="E641" i="11"/>
  <c r="E642" i="11"/>
  <c r="E643" i="11"/>
  <c r="E644" i="11"/>
  <c r="E645" i="11"/>
  <c r="E646" i="11"/>
  <c r="E647" i="11"/>
  <c r="E648" i="11"/>
  <c r="E649" i="11"/>
  <c r="E650" i="11"/>
  <c r="E651" i="11"/>
  <c r="E652" i="11"/>
  <c r="E653" i="11"/>
  <c r="E654" i="11"/>
  <c r="E655" i="11"/>
  <c r="E656" i="11"/>
  <c r="E657" i="11"/>
  <c r="E658" i="11"/>
  <c r="E659" i="11"/>
  <c r="E660" i="11"/>
  <c r="E661" i="11"/>
  <c r="E662" i="11"/>
  <c r="E663" i="11"/>
  <c r="E664" i="11"/>
  <c r="E665" i="11"/>
  <c r="E666" i="11"/>
  <c r="E667" i="11"/>
  <c r="E668" i="11"/>
  <c r="E669" i="11"/>
  <c r="E670" i="11"/>
  <c r="E671" i="11"/>
  <c r="E672" i="11"/>
  <c r="E673" i="11"/>
  <c r="E674" i="11"/>
  <c r="E675" i="11"/>
  <c r="E676" i="11"/>
  <c r="E677" i="11"/>
  <c r="E678" i="11"/>
  <c r="E679" i="11"/>
  <c r="E680" i="11"/>
  <c r="E681" i="11"/>
  <c r="E682" i="11"/>
  <c r="E683" i="11"/>
  <c r="E684" i="11"/>
  <c r="E685" i="11"/>
  <c r="E686" i="11"/>
  <c r="E687" i="11"/>
  <c r="E688" i="11"/>
  <c r="B9" i="12" s="1"/>
  <c r="E689" i="11"/>
  <c r="E690" i="11"/>
  <c r="E691" i="11"/>
  <c r="E692" i="11"/>
  <c r="E693" i="11"/>
  <c r="E694" i="11"/>
  <c r="E695" i="11"/>
  <c r="E696" i="11"/>
  <c r="E697" i="11"/>
  <c r="E698" i="11"/>
  <c r="E699" i="11"/>
  <c r="E700" i="11"/>
  <c r="E701" i="11"/>
  <c r="E702" i="11"/>
  <c r="E703" i="11"/>
  <c r="E704" i="11"/>
  <c r="E705" i="11"/>
  <c r="E706" i="11"/>
  <c r="E707" i="11"/>
  <c r="E708" i="11"/>
  <c r="E709" i="11"/>
  <c r="E710" i="11"/>
  <c r="E711" i="11"/>
  <c r="E712" i="11"/>
  <c r="E713" i="11"/>
  <c r="E714" i="11"/>
  <c r="E715" i="11"/>
  <c r="E716" i="11"/>
  <c r="E717" i="11"/>
  <c r="E718" i="11"/>
  <c r="E719" i="11"/>
  <c r="E720" i="11"/>
  <c r="E721" i="11"/>
  <c r="E722" i="11"/>
  <c r="E723" i="11"/>
  <c r="E724" i="11"/>
  <c r="E725" i="11"/>
  <c r="E726" i="11"/>
  <c r="E727" i="11"/>
  <c r="E728" i="11"/>
  <c r="E729" i="11"/>
  <c r="E730" i="11"/>
  <c r="E731" i="11"/>
  <c r="E732" i="11"/>
  <c r="E733" i="11"/>
  <c r="E734" i="11"/>
  <c r="E735" i="11"/>
  <c r="E736" i="11"/>
  <c r="E737" i="11"/>
  <c r="E738" i="11"/>
  <c r="E739" i="11"/>
  <c r="E740" i="11"/>
  <c r="E741" i="11"/>
  <c r="E742" i="11"/>
  <c r="E743" i="11"/>
  <c r="E744" i="11"/>
  <c r="E745" i="11"/>
  <c r="E746" i="11"/>
  <c r="E747" i="11"/>
  <c r="E748" i="11"/>
  <c r="E749" i="11"/>
  <c r="E750" i="11"/>
  <c r="E751" i="11"/>
  <c r="E752" i="11"/>
  <c r="E753" i="11"/>
  <c r="E754" i="11"/>
  <c r="E755" i="11"/>
  <c r="E756" i="11"/>
  <c r="E757" i="11"/>
  <c r="E758" i="11"/>
  <c r="E759" i="11"/>
  <c r="E760" i="11"/>
  <c r="E761" i="11"/>
  <c r="E762" i="11"/>
  <c r="E763" i="11"/>
  <c r="E764" i="11"/>
  <c r="E765" i="11"/>
  <c r="E766" i="11"/>
  <c r="E767" i="11"/>
  <c r="E768" i="11"/>
  <c r="E769" i="11"/>
  <c r="E770" i="11"/>
  <c r="E771" i="11"/>
  <c r="E772" i="11"/>
  <c r="E773" i="11"/>
  <c r="E774" i="11"/>
  <c r="E775" i="11"/>
  <c r="E776" i="11"/>
  <c r="E777" i="11"/>
  <c r="E778" i="11"/>
  <c r="E779" i="11"/>
  <c r="E780" i="11"/>
  <c r="E781" i="11"/>
  <c r="E782" i="11"/>
  <c r="E783" i="11"/>
  <c r="E784" i="11"/>
  <c r="E785" i="11"/>
  <c r="E786" i="11"/>
  <c r="E787" i="11"/>
  <c r="E788" i="11"/>
  <c r="E789" i="11"/>
  <c r="E790" i="11"/>
  <c r="E791" i="11"/>
  <c r="E792" i="11"/>
  <c r="E793" i="11"/>
  <c r="E794" i="11"/>
  <c r="E795" i="11"/>
  <c r="E796" i="11"/>
  <c r="E797" i="11"/>
  <c r="E798" i="11"/>
  <c r="E799" i="11"/>
  <c r="E800" i="11"/>
  <c r="E801" i="11"/>
  <c r="E802" i="11"/>
  <c r="E803" i="11"/>
  <c r="E804" i="11"/>
  <c r="E805" i="11"/>
  <c r="E806" i="11"/>
  <c r="E807" i="11"/>
  <c r="E808" i="11"/>
  <c r="E809" i="11"/>
  <c r="E810" i="11"/>
  <c r="E811" i="11"/>
  <c r="E812" i="11"/>
  <c r="E813" i="11"/>
  <c r="E814" i="11"/>
  <c r="E815" i="11"/>
  <c r="E816" i="11"/>
  <c r="E817" i="11"/>
  <c r="E818" i="11"/>
  <c r="E819" i="11"/>
  <c r="E820" i="11"/>
  <c r="E821" i="11"/>
  <c r="E822" i="11"/>
  <c r="E823" i="11"/>
  <c r="E824" i="11"/>
  <c r="E825" i="11"/>
  <c r="E826" i="11"/>
  <c r="E827" i="11"/>
  <c r="E828" i="11"/>
  <c r="E829" i="11"/>
  <c r="E830" i="11"/>
  <c r="E831" i="11"/>
  <c r="E832" i="11"/>
  <c r="E833" i="11"/>
  <c r="E834" i="11"/>
  <c r="E835" i="11"/>
  <c r="E836" i="11"/>
  <c r="E837" i="11"/>
  <c r="E838" i="11"/>
  <c r="E839" i="11"/>
  <c r="E840" i="11"/>
  <c r="E841" i="11"/>
  <c r="E842" i="11"/>
  <c r="E843" i="11"/>
  <c r="E844" i="11"/>
  <c r="E845" i="11"/>
  <c r="E846" i="11"/>
  <c r="E847" i="11"/>
  <c r="E848" i="11"/>
  <c r="E849" i="11"/>
  <c r="E850" i="11"/>
  <c r="E851" i="11"/>
  <c r="E852" i="11"/>
  <c r="E853" i="11"/>
  <c r="E854" i="11"/>
  <c r="E855" i="11"/>
  <c r="E856" i="11"/>
  <c r="E857" i="11"/>
  <c r="E858" i="11"/>
  <c r="E859" i="11"/>
  <c r="E860" i="11"/>
  <c r="E861" i="11"/>
  <c r="E862" i="11"/>
  <c r="E863" i="11"/>
  <c r="E864" i="11"/>
  <c r="E865" i="11"/>
  <c r="E866" i="11"/>
  <c r="E867" i="11"/>
  <c r="E868" i="11"/>
  <c r="E869" i="11"/>
  <c r="E870" i="11"/>
  <c r="E871" i="11"/>
  <c r="E872" i="11"/>
  <c r="E873" i="11"/>
  <c r="E874" i="11"/>
  <c r="E875" i="11"/>
  <c r="E876" i="11"/>
  <c r="E877" i="11"/>
  <c r="E878" i="11"/>
  <c r="E879" i="11"/>
  <c r="E880" i="11"/>
  <c r="E881" i="11"/>
  <c r="E882" i="11"/>
  <c r="E883" i="11"/>
  <c r="E884" i="11"/>
  <c r="E885" i="11"/>
  <c r="E886" i="11"/>
  <c r="E887" i="11"/>
  <c r="E888" i="11"/>
  <c r="E889" i="11"/>
  <c r="E890" i="11"/>
  <c r="E891" i="11"/>
  <c r="E892" i="11"/>
  <c r="E893" i="11"/>
  <c r="E894" i="11"/>
  <c r="E895" i="11"/>
  <c r="E896" i="11"/>
  <c r="E897" i="11"/>
  <c r="E898" i="11"/>
  <c r="E899" i="11"/>
  <c r="I53" i="11"/>
  <c r="F53" i="11"/>
  <c r="I54" i="11"/>
  <c r="I2" i="11"/>
  <c r="I3" i="11"/>
  <c r="I4" i="11"/>
  <c r="I5" i="11"/>
  <c r="I6" i="11"/>
  <c r="I7" i="11"/>
  <c r="I8" i="11"/>
  <c r="I9" i="11"/>
  <c r="I10" i="11"/>
  <c r="I11" i="11"/>
  <c r="I12" i="11"/>
  <c r="I13" i="11"/>
  <c r="I14" i="11"/>
  <c r="I15" i="1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46" i="11"/>
  <c r="I47" i="11"/>
  <c r="I48" i="11"/>
  <c r="I49" i="11"/>
  <c r="I50" i="11"/>
  <c r="I51" i="11"/>
  <c r="I52" i="11"/>
  <c r="I55" i="11"/>
  <c r="I56" i="11"/>
  <c r="I57" i="11"/>
  <c r="I58" i="11"/>
  <c r="I59" i="11"/>
  <c r="I60" i="11"/>
  <c r="I61" i="11"/>
  <c r="I62" i="11"/>
  <c r="I63" i="11"/>
  <c r="I64" i="11"/>
  <c r="I65" i="11"/>
  <c r="I66" i="11"/>
  <c r="I67" i="11"/>
  <c r="I68" i="11"/>
  <c r="I69" i="11"/>
  <c r="I70" i="11"/>
  <c r="I71" i="11"/>
  <c r="I72" i="11"/>
  <c r="I73" i="11"/>
  <c r="I74" i="11"/>
  <c r="I75" i="11"/>
  <c r="I76" i="11"/>
  <c r="I77" i="11"/>
  <c r="I78" i="11"/>
  <c r="I79" i="11"/>
  <c r="I80" i="11"/>
  <c r="I81" i="11"/>
  <c r="I82" i="11"/>
  <c r="I83" i="11"/>
  <c r="I84" i="11"/>
  <c r="I85" i="11"/>
  <c r="I86" i="11"/>
  <c r="I87" i="11"/>
  <c r="I88" i="11"/>
  <c r="I89" i="11"/>
  <c r="I90" i="11"/>
  <c r="I91" i="11"/>
  <c r="I92" i="11"/>
  <c r="I93" i="11"/>
  <c r="I94" i="11"/>
  <c r="I95" i="11"/>
  <c r="I96" i="11"/>
  <c r="I97" i="11"/>
  <c r="I98" i="11"/>
  <c r="I99" i="11"/>
  <c r="I100" i="11"/>
  <c r="I101" i="11"/>
  <c r="I102" i="11"/>
  <c r="I103" i="11"/>
  <c r="I104" i="11"/>
  <c r="I105" i="11"/>
  <c r="I106" i="11"/>
  <c r="I107" i="11"/>
  <c r="I108" i="11"/>
  <c r="I109" i="11"/>
  <c r="I110" i="11"/>
  <c r="I111" i="11"/>
  <c r="I112" i="11"/>
  <c r="I113" i="11"/>
  <c r="I114" i="11"/>
  <c r="I115" i="11"/>
  <c r="I116" i="11"/>
  <c r="I117" i="11"/>
  <c r="I118" i="11"/>
  <c r="I119" i="11"/>
  <c r="I120" i="11"/>
  <c r="I121" i="11"/>
  <c r="I122" i="11"/>
  <c r="I123" i="11"/>
  <c r="I124" i="11"/>
  <c r="I125" i="11"/>
  <c r="I126" i="11"/>
  <c r="I127" i="11"/>
  <c r="I128" i="11"/>
  <c r="I129" i="11"/>
  <c r="I130" i="11"/>
  <c r="I131" i="11"/>
  <c r="I132" i="11"/>
  <c r="I133" i="11"/>
  <c r="I134" i="11"/>
  <c r="I135" i="11"/>
  <c r="I136" i="11"/>
  <c r="I137" i="11"/>
  <c r="I138" i="11"/>
  <c r="I139" i="11"/>
  <c r="I140" i="11"/>
  <c r="I141" i="11"/>
  <c r="I142" i="11"/>
  <c r="I143" i="11"/>
  <c r="I144" i="11"/>
  <c r="I145" i="11"/>
  <c r="I146" i="11"/>
  <c r="I147" i="11"/>
  <c r="I148" i="11"/>
  <c r="I149" i="11"/>
  <c r="I150" i="11"/>
  <c r="I151" i="11"/>
  <c r="I152" i="11"/>
  <c r="I153" i="11"/>
  <c r="I154" i="11"/>
  <c r="I155" i="11"/>
  <c r="I156" i="11"/>
  <c r="I157" i="11"/>
  <c r="I158" i="11"/>
  <c r="I159" i="11"/>
  <c r="I160" i="11"/>
  <c r="I161" i="11"/>
  <c r="I162" i="11"/>
  <c r="I163" i="11"/>
  <c r="I164" i="11"/>
  <c r="I165" i="11"/>
  <c r="I166" i="11"/>
  <c r="I167" i="11"/>
  <c r="I168" i="11"/>
  <c r="I169" i="11"/>
  <c r="I170" i="11"/>
  <c r="I171" i="11"/>
  <c r="I172" i="11"/>
  <c r="I173" i="11"/>
  <c r="I174" i="11"/>
  <c r="I175" i="11"/>
  <c r="I176" i="11"/>
  <c r="I177" i="11"/>
  <c r="I178" i="11"/>
  <c r="I179" i="11"/>
  <c r="I180" i="11"/>
  <c r="I181" i="11"/>
  <c r="I182" i="11"/>
  <c r="I183" i="11"/>
  <c r="I184" i="11"/>
  <c r="I185" i="11"/>
  <c r="I186" i="11"/>
  <c r="I187" i="11"/>
  <c r="I188" i="11"/>
  <c r="I189" i="11"/>
  <c r="I190" i="11"/>
  <c r="I191" i="11"/>
  <c r="I192" i="11"/>
  <c r="I193" i="11"/>
  <c r="I194" i="11"/>
  <c r="I195" i="11"/>
  <c r="I196" i="11"/>
  <c r="I197" i="11"/>
  <c r="I198" i="11"/>
  <c r="I199" i="11"/>
  <c r="I200" i="11"/>
  <c r="I201" i="11"/>
  <c r="I202" i="11"/>
  <c r="I203" i="11"/>
  <c r="I204" i="11"/>
  <c r="I205" i="11"/>
  <c r="I206" i="11"/>
  <c r="I207" i="11"/>
  <c r="I208" i="11"/>
  <c r="I209" i="11"/>
  <c r="I210" i="11"/>
  <c r="I211" i="11"/>
  <c r="I212" i="11"/>
  <c r="I213" i="11"/>
  <c r="I214" i="11"/>
  <c r="I215" i="11"/>
  <c r="I216" i="11"/>
  <c r="I217" i="11"/>
  <c r="I218" i="11"/>
  <c r="I219" i="11"/>
  <c r="I220" i="11"/>
  <c r="I221" i="11"/>
  <c r="I222" i="11"/>
  <c r="I223" i="11"/>
  <c r="I224" i="11"/>
  <c r="I225" i="11"/>
  <c r="I226" i="11"/>
  <c r="I227" i="11"/>
  <c r="I228" i="11"/>
  <c r="I229" i="11"/>
  <c r="I230" i="11"/>
  <c r="I231" i="11"/>
  <c r="I232" i="11"/>
  <c r="I233" i="11"/>
  <c r="I234" i="11"/>
  <c r="I235" i="11"/>
  <c r="I236" i="11"/>
  <c r="I237" i="11"/>
  <c r="I238" i="11"/>
  <c r="I239" i="11"/>
  <c r="I240" i="11"/>
  <c r="I241" i="11"/>
  <c r="I242" i="11"/>
  <c r="I243" i="11"/>
  <c r="I244" i="11"/>
  <c r="I245" i="11"/>
  <c r="I246" i="11"/>
  <c r="I247" i="11"/>
  <c r="I248" i="11"/>
  <c r="I249" i="11"/>
  <c r="I250" i="11"/>
  <c r="I251" i="11"/>
  <c r="I252" i="11"/>
  <c r="I253" i="11"/>
  <c r="I254" i="11"/>
  <c r="I255" i="11"/>
  <c r="I256" i="11"/>
  <c r="I257" i="11"/>
  <c r="I258" i="11"/>
  <c r="I259" i="11"/>
  <c r="I260" i="11"/>
  <c r="I261" i="11"/>
  <c r="I262" i="11"/>
  <c r="I263" i="11"/>
  <c r="I264" i="11"/>
  <c r="I265" i="11"/>
  <c r="I266" i="11"/>
  <c r="I267" i="11"/>
  <c r="I268" i="11"/>
  <c r="I269" i="11"/>
  <c r="I270" i="11"/>
  <c r="I271" i="11"/>
  <c r="I272" i="11"/>
  <c r="I273" i="11"/>
  <c r="I274" i="11"/>
  <c r="I275" i="11"/>
  <c r="I276" i="11"/>
  <c r="I277" i="11"/>
  <c r="I278" i="11"/>
  <c r="I279" i="11"/>
  <c r="I280" i="11"/>
  <c r="I281" i="11"/>
  <c r="I282" i="11"/>
  <c r="I283" i="11"/>
  <c r="I284" i="11"/>
  <c r="I285" i="11"/>
  <c r="I286" i="11"/>
  <c r="I287" i="11"/>
  <c r="I288" i="11"/>
  <c r="I289" i="11"/>
  <c r="I290" i="11"/>
  <c r="I291" i="11"/>
  <c r="I292" i="11"/>
  <c r="I293" i="11"/>
  <c r="I294" i="11"/>
  <c r="I295" i="11"/>
  <c r="I296" i="11"/>
  <c r="I297" i="11"/>
  <c r="I298" i="11"/>
  <c r="I299" i="11"/>
  <c r="I300" i="11"/>
  <c r="I301" i="11"/>
  <c r="I302" i="11"/>
  <c r="I303" i="11"/>
  <c r="I304" i="11"/>
  <c r="I305" i="11"/>
  <c r="I306" i="11"/>
  <c r="I307" i="11"/>
  <c r="I308" i="11"/>
  <c r="I309" i="11"/>
  <c r="I310" i="11"/>
  <c r="I311" i="11"/>
  <c r="I312" i="11"/>
  <c r="I313" i="11"/>
  <c r="I314" i="11"/>
  <c r="I315" i="11"/>
  <c r="I316" i="11"/>
  <c r="I317" i="11"/>
  <c r="I318" i="11"/>
  <c r="I319" i="11"/>
  <c r="I320" i="11"/>
  <c r="I321" i="11"/>
  <c r="I322" i="11"/>
  <c r="I323" i="11"/>
  <c r="I324" i="11"/>
  <c r="I325" i="11"/>
  <c r="I326" i="11"/>
  <c r="I327" i="11"/>
  <c r="I328" i="11"/>
  <c r="I329" i="11"/>
  <c r="I330" i="11"/>
  <c r="I331" i="11"/>
  <c r="I332" i="11"/>
  <c r="I333" i="11"/>
  <c r="I334" i="11"/>
  <c r="I335" i="11"/>
  <c r="I336" i="11"/>
  <c r="I337" i="11"/>
  <c r="I338" i="11"/>
  <c r="I339" i="11"/>
  <c r="I340" i="11"/>
  <c r="I341" i="11"/>
  <c r="I342" i="11"/>
  <c r="I343" i="11"/>
  <c r="I344" i="11"/>
  <c r="I345" i="11"/>
  <c r="I346" i="11"/>
  <c r="I347" i="11"/>
  <c r="I348" i="11"/>
  <c r="I349" i="11"/>
  <c r="I350" i="11"/>
  <c r="I351" i="11"/>
  <c r="I352" i="11"/>
  <c r="I353" i="11"/>
  <c r="I354" i="11"/>
  <c r="I355" i="11"/>
  <c r="I356" i="11"/>
  <c r="I357" i="11"/>
  <c r="I358" i="11"/>
  <c r="I359" i="11"/>
  <c r="I360" i="11"/>
  <c r="I361" i="11"/>
  <c r="I362" i="11"/>
  <c r="I363" i="11"/>
  <c r="I364" i="11"/>
  <c r="I365" i="11"/>
  <c r="I366" i="11"/>
  <c r="I367" i="11"/>
  <c r="I368" i="11"/>
  <c r="I369" i="11"/>
  <c r="I370" i="11"/>
  <c r="I371" i="11"/>
  <c r="I372" i="11"/>
  <c r="I373" i="11"/>
  <c r="I374" i="11"/>
  <c r="I375" i="11"/>
  <c r="I376" i="11"/>
  <c r="I377" i="11"/>
  <c r="I378" i="11"/>
  <c r="I379" i="11"/>
  <c r="I380" i="11"/>
  <c r="I381" i="11"/>
  <c r="I382" i="11"/>
  <c r="I383" i="11"/>
  <c r="I384" i="11"/>
  <c r="I385" i="11"/>
  <c r="I386" i="11"/>
  <c r="I387" i="11"/>
  <c r="I388" i="11"/>
  <c r="I389" i="11"/>
  <c r="I390" i="11"/>
  <c r="I391" i="11"/>
  <c r="I392" i="11"/>
  <c r="I393" i="11"/>
  <c r="I394" i="11"/>
  <c r="I395" i="11"/>
  <c r="I396" i="11"/>
  <c r="I397" i="11"/>
  <c r="I398" i="11"/>
  <c r="I399" i="11"/>
  <c r="I400" i="11"/>
  <c r="I401" i="11"/>
  <c r="I402" i="11"/>
  <c r="I403" i="11"/>
  <c r="I404" i="11"/>
  <c r="I405" i="11"/>
  <c r="I406" i="11"/>
  <c r="I407" i="11"/>
  <c r="I408" i="11"/>
  <c r="I409" i="11"/>
  <c r="I410" i="11"/>
  <c r="I411" i="11"/>
  <c r="I412" i="11"/>
  <c r="I413" i="11"/>
  <c r="I414" i="11"/>
  <c r="I415" i="11"/>
  <c r="I416" i="11"/>
  <c r="I417" i="11"/>
  <c r="I418" i="11"/>
  <c r="I419" i="11"/>
  <c r="I420" i="11"/>
  <c r="I421" i="11"/>
  <c r="I422" i="11"/>
  <c r="I423" i="11"/>
  <c r="I424" i="11"/>
  <c r="I425" i="11"/>
  <c r="I426" i="11"/>
  <c r="I427" i="11"/>
  <c r="I428" i="11"/>
  <c r="I429" i="11"/>
  <c r="I430" i="11"/>
  <c r="I431" i="11"/>
  <c r="I432" i="11"/>
  <c r="I433" i="11"/>
  <c r="I434" i="11"/>
  <c r="I435" i="11"/>
  <c r="I436" i="11"/>
  <c r="I437" i="11"/>
  <c r="I438" i="11"/>
  <c r="I439" i="11"/>
  <c r="I440" i="11"/>
  <c r="I441" i="11"/>
  <c r="I442" i="11"/>
  <c r="I443" i="11"/>
  <c r="I444" i="11"/>
  <c r="I445" i="11"/>
  <c r="I446" i="11"/>
  <c r="I447" i="11"/>
  <c r="I448" i="11"/>
  <c r="I449" i="11"/>
  <c r="I450" i="11"/>
  <c r="I451" i="11"/>
  <c r="I452" i="11"/>
  <c r="I453" i="11"/>
  <c r="I454" i="11"/>
  <c r="I455" i="11"/>
  <c r="I456" i="11"/>
  <c r="I457" i="11"/>
  <c r="I458" i="11"/>
  <c r="I459" i="11"/>
  <c r="I460" i="11"/>
  <c r="I461" i="11"/>
  <c r="I462" i="11"/>
  <c r="I463" i="11"/>
  <c r="I464" i="11"/>
  <c r="I465" i="11"/>
  <c r="I466" i="11"/>
  <c r="I467" i="11"/>
  <c r="I468" i="11"/>
  <c r="I469" i="11"/>
  <c r="I470" i="11"/>
  <c r="I471" i="11"/>
  <c r="I472" i="11"/>
  <c r="I473" i="11"/>
  <c r="I474" i="11"/>
  <c r="I475" i="11"/>
  <c r="I476" i="11"/>
  <c r="I477" i="11"/>
  <c r="I478" i="11"/>
  <c r="I479" i="11"/>
  <c r="I480" i="11"/>
  <c r="I481" i="11"/>
  <c r="I482" i="11"/>
  <c r="I483" i="11"/>
  <c r="I484" i="11"/>
  <c r="I485" i="11"/>
  <c r="I486" i="11"/>
  <c r="I487" i="11"/>
  <c r="I488" i="11"/>
  <c r="I489" i="11"/>
  <c r="I490" i="11"/>
  <c r="I491" i="11"/>
  <c r="I492" i="11"/>
  <c r="I493" i="11"/>
  <c r="I494" i="11"/>
  <c r="I495" i="11"/>
  <c r="I496" i="11"/>
  <c r="I497" i="11"/>
  <c r="I498" i="11"/>
  <c r="I499" i="11"/>
  <c r="I500" i="11"/>
  <c r="I501" i="11"/>
  <c r="I502" i="11"/>
  <c r="I503" i="11"/>
  <c r="I504" i="11"/>
  <c r="I505" i="11"/>
  <c r="I506" i="11"/>
  <c r="I507" i="11"/>
  <c r="I508" i="11"/>
  <c r="I509" i="11"/>
  <c r="I510" i="11"/>
  <c r="I511" i="11"/>
  <c r="I512" i="11"/>
  <c r="I513" i="11"/>
  <c r="I514" i="11"/>
  <c r="I515" i="11"/>
  <c r="I516" i="11"/>
  <c r="I517" i="11"/>
  <c r="I518" i="11"/>
  <c r="I519" i="11"/>
  <c r="I520" i="11"/>
  <c r="I521" i="11"/>
  <c r="I522" i="11"/>
  <c r="I523" i="11"/>
  <c r="I524" i="11"/>
  <c r="I525" i="11"/>
  <c r="I526" i="11"/>
  <c r="I527" i="11"/>
  <c r="I528" i="11"/>
  <c r="I529" i="11"/>
  <c r="I530" i="11"/>
  <c r="I531" i="11"/>
  <c r="I532" i="11"/>
  <c r="I533" i="11"/>
  <c r="I534" i="11"/>
  <c r="I535" i="11"/>
  <c r="I536" i="11"/>
  <c r="I537" i="11"/>
  <c r="I538" i="11"/>
  <c r="I539" i="11"/>
  <c r="I540" i="11"/>
  <c r="I541" i="11"/>
  <c r="I542" i="11"/>
  <c r="I543" i="11"/>
  <c r="I544" i="11"/>
  <c r="I545" i="11"/>
  <c r="I546" i="11"/>
  <c r="I547" i="11"/>
  <c r="I548" i="11"/>
  <c r="I549" i="11"/>
  <c r="I550" i="11"/>
  <c r="I551" i="11"/>
  <c r="I552" i="11"/>
  <c r="I553" i="11"/>
  <c r="I554" i="11"/>
  <c r="I555" i="11"/>
  <c r="I556" i="11"/>
  <c r="I557" i="11"/>
  <c r="I558" i="11"/>
  <c r="I559" i="11"/>
  <c r="I560" i="11"/>
  <c r="I561" i="11"/>
  <c r="I562" i="11"/>
  <c r="I563" i="11"/>
  <c r="I564" i="11"/>
  <c r="I565" i="11"/>
  <c r="I566" i="11"/>
  <c r="I567" i="11"/>
  <c r="I568" i="11"/>
  <c r="I569" i="11"/>
  <c r="I570" i="11"/>
  <c r="I571" i="11"/>
  <c r="I572" i="11"/>
  <c r="I573" i="11"/>
  <c r="I574" i="11"/>
  <c r="I575" i="11"/>
  <c r="I576" i="11"/>
  <c r="I577" i="11"/>
  <c r="I578" i="11"/>
  <c r="I579" i="11"/>
  <c r="I580" i="11"/>
  <c r="I581" i="11"/>
  <c r="I582" i="11"/>
  <c r="I583" i="11"/>
  <c r="I584" i="11"/>
  <c r="I585" i="11"/>
  <c r="I586" i="11"/>
  <c r="I587" i="11"/>
  <c r="I588" i="11"/>
  <c r="I589" i="11"/>
  <c r="I590" i="11"/>
  <c r="I591" i="11"/>
  <c r="I592" i="11"/>
  <c r="I593" i="11"/>
  <c r="I594" i="11"/>
  <c r="I595" i="11"/>
  <c r="I596" i="11"/>
  <c r="I597" i="11"/>
  <c r="I598" i="11"/>
  <c r="I599" i="11"/>
  <c r="I600" i="11"/>
  <c r="I601" i="11"/>
  <c r="I602" i="11"/>
  <c r="I603" i="11"/>
  <c r="I604" i="11"/>
  <c r="I605" i="11"/>
  <c r="I606" i="11"/>
  <c r="I607" i="11"/>
  <c r="I608" i="11"/>
  <c r="I609" i="11"/>
  <c r="I610" i="11"/>
  <c r="I611" i="11"/>
  <c r="I612" i="11"/>
  <c r="I613" i="11"/>
  <c r="I614" i="11"/>
  <c r="I615" i="11"/>
  <c r="I616" i="11"/>
  <c r="I617" i="11"/>
  <c r="I618" i="11"/>
  <c r="I619" i="11"/>
  <c r="I620" i="11"/>
  <c r="I621" i="11"/>
  <c r="I622" i="11"/>
  <c r="I623" i="11"/>
  <c r="I624" i="11"/>
  <c r="I625" i="11"/>
  <c r="I626" i="11"/>
  <c r="I627" i="11"/>
  <c r="I628" i="11"/>
  <c r="I629" i="11"/>
  <c r="I630" i="11"/>
  <c r="I631" i="11"/>
  <c r="I632" i="11"/>
  <c r="I633" i="11"/>
  <c r="I634" i="11"/>
  <c r="I635" i="11"/>
  <c r="I636" i="11"/>
  <c r="I637" i="11"/>
  <c r="I638" i="11"/>
  <c r="I639" i="11"/>
  <c r="I640" i="11"/>
  <c r="I641" i="11"/>
  <c r="I642" i="11"/>
  <c r="I643" i="11"/>
  <c r="I644" i="11"/>
  <c r="I645" i="11"/>
  <c r="I646" i="11"/>
  <c r="I647" i="11"/>
  <c r="I648" i="11"/>
  <c r="I649" i="11"/>
  <c r="I650" i="11"/>
  <c r="I651" i="11"/>
  <c r="I652" i="11"/>
  <c r="I653" i="11"/>
  <c r="I654" i="11"/>
  <c r="I655" i="11"/>
  <c r="I656" i="11"/>
  <c r="I657" i="11"/>
  <c r="I658" i="11"/>
  <c r="I659" i="11"/>
  <c r="I660" i="11"/>
  <c r="I661" i="11"/>
  <c r="I662" i="11"/>
  <c r="I663" i="11"/>
  <c r="I664" i="11"/>
  <c r="I665" i="11"/>
  <c r="I666" i="11"/>
  <c r="I667" i="11"/>
  <c r="I668" i="11"/>
  <c r="I669" i="11"/>
  <c r="I670" i="11"/>
  <c r="I671" i="11"/>
  <c r="I672" i="11"/>
  <c r="I673" i="11"/>
  <c r="I674" i="11"/>
  <c r="I675" i="11"/>
  <c r="I676" i="11"/>
  <c r="I677" i="11"/>
  <c r="I678" i="11"/>
  <c r="I679" i="11"/>
  <c r="I680" i="11"/>
  <c r="I681" i="11"/>
  <c r="I682" i="11"/>
  <c r="I683" i="11"/>
  <c r="I684" i="11"/>
  <c r="I685" i="11"/>
  <c r="I686" i="11"/>
  <c r="I687" i="11"/>
  <c r="I688" i="11"/>
  <c r="I689" i="11"/>
  <c r="I690" i="11"/>
  <c r="I691" i="11"/>
  <c r="I692" i="11"/>
  <c r="I693" i="11"/>
  <c r="I694" i="11"/>
  <c r="I695" i="11"/>
  <c r="I696" i="11"/>
  <c r="I697" i="11"/>
  <c r="I698" i="11"/>
  <c r="I699" i="11"/>
  <c r="I700" i="11"/>
  <c r="I701" i="11"/>
  <c r="I702" i="11"/>
  <c r="I703" i="11"/>
  <c r="I704" i="11"/>
  <c r="I705" i="11"/>
  <c r="I706" i="11"/>
  <c r="I707" i="11"/>
  <c r="I708" i="11"/>
  <c r="I709" i="11"/>
  <c r="I710" i="11"/>
  <c r="I711" i="11"/>
  <c r="I712" i="11"/>
  <c r="I713" i="11"/>
  <c r="I714" i="11"/>
  <c r="I715" i="11"/>
  <c r="I716" i="11"/>
  <c r="I717" i="11"/>
  <c r="I718" i="11"/>
  <c r="I719" i="11"/>
  <c r="I720" i="11"/>
  <c r="I721" i="11"/>
  <c r="I722" i="11"/>
  <c r="I723" i="11"/>
  <c r="I724" i="11"/>
  <c r="I725" i="11"/>
  <c r="I726" i="11"/>
  <c r="I727" i="11"/>
  <c r="I728" i="11"/>
  <c r="I729" i="11"/>
  <c r="I730" i="11"/>
  <c r="I731" i="11"/>
  <c r="I732" i="11"/>
  <c r="I733" i="11"/>
  <c r="I734" i="11"/>
  <c r="I735" i="11"/>
  <c r="I736" i="11"/>
  <c r="I737" i="11"/>
  <c r="I738" i="11"/>
  <c r="I739" i="11"/>
  <c r="I740" i="11"/>
  <c r="I741" i="11"/>
  <c r="I742" i="11"/>
  <c r="I743" i="11"/>
  <c r="I744" i="11"/>
  <c r="I745" i="11"/>
  <c r="I746" i="11"/>
  <c r="I747" i="11"/>
  <c r="I748" i="11"/>
  <c r="I749" i="11"/>
  <c r="I750" i="11"/>
  <c r="I751" i="11"/>
  <c r="I752" i="11"/>
  <c r="I753" i="11"/>
  <c r="I754" i="11"/>
  <c r="I755" i="11"/>
  <c r="I756" i="11"/>
  <c r="I757" i="11"/>
  <c r="I758" i="11"/>
  <c r="I759" i="11"/>
  <c r="I760" i="11"/>
  <c r="I761" i="11"/>
  <c r="I762" i="11"/>
  <c r="I763" i="11"/>
  <c r="I764" i="11"/>
  <c r="I765" i="11"/>
  <c r="I766" i="11"/>
  <c r="I767" i="11"/>
  <c r="I768" i="11"/>
  <c r="I769" i="11"/>
  <c r="I770" i="11"/>
  <c r="I771" i="11"/>
  <c r="I772" i="11"/>
  <c r="I773" i="11"/>
  <c r="I774" i="11"/>
  <c r="I775" i="11"/>
  <c r="I776" i="11"/>
  <c r="I777" i="11"/>
  <c r="I778" i="11"/>
  <c r="I779" i="11"/>
  <c r="I780" i="11"/>
  <c r="I781" i="11"/>
  <c r="I782" i="11"/>
  <c r="I783" i="11"/>
  <c r="I784" i="11"/>
  <c r="I785" i="11"/>
  <c r="I786" i="11"/>
  <c r="I787" i="11"/>
  <c r="I788" i="11"/>
  <c r="I789" i="11"/>
  <c r="I790" i="11"/>
  <c r="I791" i="11"/>
  <c r="I792" i="11"/>
  <c r="I793" i="11"/>
  <c r="I794" i="11"/>
  <c r="I795" i="11"/>
  <c r="I796" i="11"/>
  <c r="I797" i="11"/>
  <c r="I798" i="11"/>
  <c r="I799" i="11"/>
  <c r="I800" i="11"/>
  <c r="I801" i="11"/>
  <c r="I802" i="11"/>
  <c r="I803" i="11"/>
  <c r="I804" i="11"/>
  <c r="I805" i="11"/>
  <c r="I806" i="11"/>
  <c r="I807" i="11"/>
  <c r="I808" i="11"/>
  <c r="I809" i="11"/>
  <c r="I810" i="11"/>
  <c r="I811" i="11"/>
  <c r="I812" i="11"/>
  <c r="I813" i="11"/>
  <c r="I814" i="11"/>
  <c r="I815" i="11"/>
  <c r="I816" i="11"/>
  <c r="I817" i="11"/>
  <c r="I818" i="11"/>
  <c r="I819" i="11"/>
  <c r="I820" i="11"/>
  <c r="I821" i="11"/>
  <c r="I822" i="11"/>
  <c r="I823" i="11"/>
  <c r="I824" i="11"/>
  <c r="I825" i="11"/>
  <c r="I826" i="11"/>
  <c r="I827" i="11"/>
  <c r="I828" i="11"/>
  <c r="I829" i="11"/>
  <c r="I830" i="11"/>
  <c r="I831" i="11"/>
  <c r="I832" i="11"/>
  <c r="I833" i="11"/>
  <c r="I834" i="11"/>
  <c r="I835" i="11"/>
  <c r="I836" i="11"/>
  <c r="I837" i="11"/>
  <c r="I838" i="11"/>
  <c r="I839" i="11"/>
  <c r="I840" i="11"/>
  <c r="I841" i="11"/>
  <c r="I842" i="11"/>
  <c r="I843" i="11"/>
  <c r="I844" i="11"/>
  <c r="I845" i="11"/>
  <c r="I846" i="11"/>
  <c r="I847" i="11"/>
  <c r="I848" i="11"/>
  <c r="I849" i="11"/>
  <c r="I850" i="11"/>
  <c r="I851" i="11"/>
  <c r="I852" i="11"/>
  <c r="I853" i="11"/>
  <c r="I854" i="11"/>
  <c r="I855" i="11"/>
  <c r="I856" i="11"/>
  <c r="I857" i="11"/>
  <c r="I858" i="11"/>
  <c r="I859" i="11"/>
  <c r="I860" i="11"/>
  <c r="I861" i="11"/>
  <c r="I862" i="11"/>
  <c r="I863" i="11"/>
  <c r="I864" i="11"/>
  <c r="I865" i="11"/>
  <c r="I866" i="11"/>
  <c r="I867" i="11"/>
  <c r="I868" i="11"/>
  <c r="I869" i="11"/>
  <c r="I870" i="11"/>
  <c r="I871" i="11"/>
  <c r="I872" i="11"/>
  <c r="I873" i="11"/>
  <c r="I874" i="11"/>
  <c r="I875" i="11"/>
  <c r="I876" i="11"/>
  <c r="I877" i="11"/>
  <c r="I878" i="11"/>
  <c r="I879" i="11"/>
  <c r="I880" i="11"/>
  <c r="I881" i="11"/>
  <c r="I882" i="11"/>
  <c r="I883" i="11"/>
  <c r="I884" i="11"/>
  <c r="I885" i="11"/>
  <c r="I886" i="11"/>
  <c r="I887" i="11"/>
  <c r="I888" i="11"/>
  <c r="I889" i="11"/>
  <c r="I890" i="11"/>
  <c r="I891" i="11"/>
  <c r="I892" i="11"/>
  <c r="I893" i="11"/>
  <c r="I894" i="11"/>
  <c r="I895" i="11"/>
  <c r="I896" i="11"/>
  <c r="I897" i="11"/>
  <c r="I898" i="11"/>
  <c r="I899" i="11"/>
  <c r="F2" i="11"/>
  <c r="F3" i="11"/>
  <c r="F4" i="11"/>
  <c r="F5" i="11"/>
  <c r="F6" i="11"/>
  <c r="F7" i="11"/>
  <c r="F8" i="11"/>
  <c r="F9" i="11"/>
  <c r="F10" i="11"/>
  <c r="F11" i="11"/>
  <c r="F12" i="11"/>
  <c r="F13" i="11"/>
  <c r="F14" i="11"/>
  <c r="F15" i="11"/>
  <c r="F16" i="11"/>
  <c r="F17" i="11"/>
  <c r="F18" i="11"/>
  <c r="F19" i="11"/>
  <c r="F20" i="11"/>
  <c r="F21" i="11"/>
  <c r="F22" i="11"/>
  <c r="F23" i="11"/>
  <c r="F24" i="11"/>
  <c r="F25" i="11"/>
  <c r="F26" i="11"/>
  <c r="F27" i="11"/>
  <c r="F28" i="11"/>
  <c r="F29" i="11"/>
  <c r="F30" i="11"/>
  <c r="F31" i="11"/>
  <c r="F32" i="11"/>
  <c r="F33" i="11"/>
  <c r="F34" i="11"/>
  <c r="F35" i="11"/>
  <c r="F36" i="11"/>
  <c r="F37" i="11"/>
  <c r="F38" i="11"/>
  <c r="F39" i="11"/>
  <c r="F40" i="11"/>
  <c r="F41" i="11"/>
  <c r="F42" i="11"/>
  <c r="F43" i="11"/>
  <c r="F44" i="11"/>
  <c r="F45" i="11"/>
  <c r="F46" i="11"/>
  <c r="F47" i="11"/>
  <c r="F48" i="11"/>
  <c r="F49" i="11"/>
  <c r="F50" i="11"/>
  <c r="F51" i="11"/>
  <c r="F52" i="11"/>
  <c r="F54" i="11"/>
  <c r="F55" i="11"/>
  <c r="F56" i="11"/>
  <c r="F57" i="11"/>
  <c r="F58" i="11"/>
  <c r="F59" i="11"/>
  <c r="F60" i="11"/>
  <c r="F61" i="11"/>
  <c r="F62" i="11"/>
  <c r="F63" i="11"/>
  <c r="F64" i="11"/>
  <c r="F65" i="11"/>
  <c r="F66" i="11"/>
  <c r="F67" i="11"/>
  <c r="F68" i="11"/>
  <c r="F69" i="11"/>
  <c r="F70" i="11"/>
  <c r="F71" i="11"/>
  <c r="F72" i="11"/>
  <c r="F73" i="11"/>
  <c r="F74" i="11"/>
  <c r="F75" i="11"/>
  <c r="F76" i="11"/>
  <c r="F77" i="11"/>
  <c r="F78" i="11"/>
  <c r="F79" i="11"/>
  <c r="F80" i="11"/>
  <c r="F81" i="11"/>
  <c r="F82" i="11"/>
  <c r="F83" i="11"/>
  <c r="F84" i="11"/>
  <c r="F85" i="11"/>
  <c r="F86" i="11"/>
  <c r="F87" i="11"/>
  <c r="F88" i="11"/>
  <c r="F89" i="11"/>
  <c r="F90" i="11"/>
  <c r="F91" i="11"/>
  <c r="F92" i="11"/>
  <c r="F93" i="11"/>
  <c r="F94" i="11"/>
  <c r="F95" i="11"/>
  <c r="F96" i="11"/>
  <c r="F97" i="11"/>
  <c r="F98" i="11"/>
  <c r="F99" i="11"/>
  <c r="F100" i="11"/>
  <c r="F101" i="11"/>
  <c r="F102" i="11"/>
  <c r="F103" i="11"/>
  <c r="F104" i="11"/>
  <c r="F105" i="11"/>
  <c r="F106" i="11"/>
  <c r="F107" i="11"/>
  <c r="F108" i="11"/>
  <c r="F109" i="11"/>
  <c r="F110" i="11"/>
  <c r="F111" i="11"/>
  <c r="F112" i="11"/>
  <c r="F113" i="11"/>
  <c r="F114" i="11"/>
  <c r="F115" i="11"/>
  <c r="F116" i="11"/>
  <c r="F117" i="11"/>
  <c r="F118" i="11"/>
  <c r="F119" i="11"/>
  <c r="F120" i="11"/>
  <c r="F121" i="11"/>
  <c r="F122" i="11"/>
  <c r="F123" i="11"/>
  <c r="F124" i="11"/>
  <c r="F125" i="11"/>
  <c r="F126" i="11"/>
  <c r="F127" i="11"/>
  <c r="F128" i="11"/>
  <c r="F129" i="11"/>
  <c r="F130" i="11"/>
  <c r="F131" i="11"/>
  <c r="F132" i="11"/>
  <c r="F133" i="11"/>
  <c r="F134" i="11"/>
  <c r="F135" i="11"/>
  <c r="F136" i="11"/>
  <c r="F137" i="11"/>
  <c r="F138" i="11"/>
  <c r="F139" i="11"/>
  <c r="F140" i="11"/>
  <c r="F141" i="11"/>
  <c r="F142" i="11"/>
  <c r="F143" i="11"/>
  <c r="F144" i="11"/>
  <c r="F145" i="11"/>
  <c r="F146" i="11"/>
  <c r="F147" i="11"/>
  <c r="F148" i="11"/>
  <c r="F149" i="11"/>
  <c r="F150" i="11"/>
  <c r="F151" i="11"/>
  <c r="F152" i="11"/>
  <c r="F153" i="11"/>
  <c r="F154" i="11"/>
  <c r="F155" i="11"/>
  <c r="F156" i="11"/>
  <c r="F157" i="11"/>
  <c r="F158" i="11"/>
  <c r="F159" i="11"/>
  <c r="F160" i="11"/>
  <c r="F161" i="11"/>
  <c r="F162" i="11"/>
  <c r="F163" i="11"/>
  <c r="F164" i="11"/>
  <c r="F165" i="11"/>
  <c r="F166" i="11"/>
  <c r="F167" i="11"/>
  <c r="F168" i="11"/>
  <c r="F169" i="11"/>
  <c r="F170" i="11"/>
  <c r="F171" i="11"/>
  <c r="F172" i="11"/>
  <c r="F173" i="11"/>
  <c r="F174" i="11"/>
  <c r="F175" i="11"/>
  <c r="F176" i="11"/>
  <c r="F177" i="11"/>
  <c r="F178" i="11"/>
  <c r="F179" i="11"/>
  <c r="F180" i="11"/>
  <c r="F181" i="11"/>
  <c r="F182" i="11"/>
  <c r="F183" i="11"/>
  <c r="F184" i="11"/>
  <c r="F185" i="11"/>
  <c r="F186" i="11"/>
  <c r="F187" i="11"/>
  <c r="F188" i="11"/>
  <c r="F189" i="11"/>
  <c r="F190" i="11"/>
  <c r="F191" i="11"/>
  <c r="F192" i="11"/>
  <c r="F193" i="11"/>
  <c r="F194" i="11"/>
  <c r="F195" i="11"/>
  <c r="F196" i="11"/>
  <c r="F197" i="11"/>
  <c r="F198" i="11"/>
  <c r="F199" i="11"/>
  <c r="F200" i="11"/>
  <c r="F201" i="11"/>
  <c r="F202" i="11"/>
  <c r="F203" i="11"/>
  <c r="F204" i="11"/>
  <c r="F205" i="11"/>
  <c r="F206" i="11"/>
  <c r="F207" i="11"/>
  <c r="F208" i="11"/>
  <c r="F209" i="11"/>
  <c r="F210" i="11"/>
  <c r="F211" i="11"/>
  <c r="F212" i="11"/>
  <c r="F213" i="11"/>
  <c r="F214" i="11"/>
  <c r="F215" i="11"/>
  <c r="F216" i="11"/>
  <c r="F217" i="11"/>
  <c r="F218" i="11"/>
  <c r="F219" i="11"/>
  <c r="F220" i="11"/>
  <c r="F221" i="11"/>
  <c r="F222" i="11"/>
  <c r="F223" i="11"/>
  <c r="F224" i="11"/>
  <c r="F225" i="11"/>
  <c r="F226" i="11"/>
  <c r="F227" i="11"/>
  <c r="F228" i="11"/>
  <c r="F229" i="11"/>
  <c r="F230" i="11"/>
  <c r="F231" i="11"/>
  <c r="F232" i="11"/>
  <c r="F233" i="11"/>
  <c r="F234" i="11"/>
  <c r="F235" i="11"/>
  <c r="F236" i="11"/>
  <c r="F237" i="11"/>
  <c r="F238" i="11"/>
  <c r="F239" i="11"/>
  <c r="F240" i="11"/>
  <c r="F241" i="11"/>
  <c r="F242" i="11"/>
  <c r="F243" i="11"/>
  <c r="F244" i="11"/>
  <c r="F245" i="11"/>
  <c r="F246" i="11"/>
  <c r="F247" i="11"/>
  <c r="F248" i="11"/>
  <c r="F249" i="11"/>
  <c r="F250" i="11"/>
  <c r="F251" i="11"/>
  <c r="F252" i="11"/>
  <c r="F253" i="11"/>
  <c r="F254" i="11"/>
  <c r="F255" i="11"/>
  <c r="F256" i="11"/>
  <c r="F257" i="11"/>
  <c r="F258" i="11"/>
  <c r="F259" i="11"/>
  <c r="F260" i="11"/>
  <c r="F261" i="11"/>
  <c r="F262" i="11"/>
  <c r="F263" i="11"/>
  <c r="F264" i="11"/>
  <c r="F265" i="11"/>
  <c r="F266" i="11"/>
  <c r="F267" i="11"/>
  <c r="F268" i="11"/>
  <c r="F269" i="11"/>
  <c r="F270" i="11"/>
  <c r="F271" i="11"/>
  <c r="F272" i="11"/>
  <c r="F273" i="11"/>
  <c r="F274" i="11"/>
  <c r="F275" i="11"/>
  <c r="F276" i="11"/>
  <c r="F277" i="11"/>
  <c r="F278" i="11"/>
  <c r="F279" i="11"/>
  <c r="F280" i="11"/>
  <c r="F281" i="11"/>
  <c r="F282" i="11"/>
  <c r="F283" i="11"/>
  <c r="F284" i="11"/>
  <c r="F285" i="11"/>
  <c r="F286" i="11"/>
  <c r="F287" i="11"/>
  <c r="F288" i="11"/>
  <c r="F289" i="11"/>
  <c r="F290" i="11"/>
  <c r="F291" i="11"/>
  <c r="F292" i="11"/>
  <c r="F293" i="11"/>
  <c r="F294" i="11"/>
  <c r="F295" i="11"/>
  <c r="F296" i="11"/>
  <c r="F297" i="11"/>
  <c r="F298" i="11"/>
  <c r="F299" i="11"/>
  <c r="F300" i="11"/>
  <c r="F301" i="11"/>
  <c r="F302" i="11"/>
  <c r="F303" i="11"/>
  <c r="F304" i="11"/>
  <c r="F305" i="11"/>
  <c r="F306" i="11"/>
  <c r="F307" i="11"/>
  <c r="F308" i="11"/>
  <c r="F309" i="11"/>
  <c r="F310" i="11"/>
  <c r="F311" i="11"/>
  <c r="F312" i="11"/>
  <c r="F313" i="11"/>
  <c r="F314" i="11"/>
  <c r="F315" i="11"/>
  <c r="F316" i="11"/>
  <c r="F317" i="11"/>
  <c r="F318" i="11"/>
  <c r="F319" i="11"/>
  <c r="F320" i="11"/>
  <c r="F321" i="11"/>
  <c r="F322" i="11"/>
  <c r="F323" i="11"/>
  <c r="F324" i="11"/>
  <c r="F325" i="11"/>
  <c r="F326" i="11"/>
  <c r="F327" i="11"/>
  <c r="F328" i="11"/>
  <c r="F329" i="11"/>
  <c r="F330" i="11"/>
  <c r="F331" i="11"/>
  <c r="F332" i="11"/>
  <c r="F333" i="11"/>
  <c r="F334" i="11"/>
  <c r="F335" i="11"/>
  <c r="F336" i="11"/>
  <c r="F337" i="11"/>
  <c r="F338" i="11"/>
  <c r="F339" i="11"/>
  <c r="F340" i="11"/>
  <c r="F341" i="11"/>
  <c r="F342" i="11"/>
  <c r="F343" i="11"/>
  <c r="F344" i="11"/>
  <c r="F345" i="11"/>
  <c r="F346" i="11"/>
  <c r="F347" i="11"/>
  <c r="F348" i="11"/>
  <c r="F349" i="11"/>
  <c r="F350" i="11"/>
  <c r="F351" i="11"/>
  <c r="F352" i="11"/>
  <c r="F353" i="11"/>
  <c r="F354" i="11"/>
  <c r="F355" i="11"/>
  <c r="F356" i="11"/>
  <c r="F357" i="11"/>
  <c r="F358" i="11"/>
  <c r="F359" i="11"/>
  <c r="F360" i="11"/>
  <c r="F361" i="11"/>
  <c r="F362" i="11"/>
  <c r="F363" i="11"/>
  <c r="F364" i="11"/>
  <c r="F365" i="11"/>
  <c r="F366" i="11"/>
  <c r="F367" i="11"/>
  <c r="F368" i="11"/>
  <c r="F369" i="11"/>
  <c r="F370" i="11"/>
  <c r="F371" i="11"/>
  <c r="F372" i="11"/>
  <c r="F373" i="11"/>
  <c r="F374" i="11"/>
  <c r="F375" i="11"/>
  <c r="F376" i="11"/>
  <c r="F377" i="11"/>
  <c r="F378" i="11"/>
  <c r="F379" i="11"/>
  <c r="F380" i="11"/>
  <c r="F381" i="11"/>
  <c r="F382" i="11"/>
  <c r="F383" i="11"/>
  <c r="F384" i="11"/>
  <c r="F385" i="11"/>
  <c r="F386" i="11"/>
  <c r="F387" i="11"/>
  <c r="F388" i="11"/>
  <c r="F389" i="11"/>
  <c r="F390" i="11"/>
  <c r="F391" i="11"/>
  <c r="F392" i="11"/>
  <c r="F393" i="11"/>
  <c r="F394" i="11"/>
  <c r="F395" i="11"/>
  <c r="F396" i="11"/>
  <c r="F397" i="11"/>
  <c r="F398" i="11"/>
  <c r="F399" i="11"/>
  <c r="F400" i="11"/>
  <c r="F401" i="11"/>
  <c r="F402" i="11"/>
  <c r="F403" i="11"/>
  <c r="F404" i="11"/>
  <c r="F405" i="11"/>
  <c r="F406" i="11"/>
  <c r="F407" i="11"/>
  <c r="F408" i="11"/>
  <c r="F409" i="11"/>
  <c r="F410" i="11"/>
  <c r="F411" i="11"/>
  <c r="F412" i="11"/>
  <c r="F413" i="11"/>
  <c r="F414" i="11"/>
  <c r="F415" i="11"/>
  <c r="F416" i="11"/>
  <c r="F417" i="11"/>
  <c r="F418" i="11"/>
  <c r="F419" i="11"/>
  <c r="F420" i="11"/>
  <c r="F421" i="11"/>
  <c r="F422" i="11"/>
  <c r="F423" i="11"/>
  <c r="F424" i="11"/>
  <c r="F425" i="11"/>
  <c r="F426" i="11"/>
  <c r="F427" i="11"/>
  <c r="F428" i="11"/>
  <c r="F429" i="11"/>
  <c r="F430" i="11"/>
  <c r="F431" i="11"/>
  <c r="F432" i="11"/>
  <c r="F433" i="11"/>
  <c r="F434" i="11"/>
  <c r="F435" i="11"/>
  <c r="F436" i="11"/>
  <c r="F437" i="11"/>
  <c r="F438" i="11"/>
  <c r="F439" i="11"/>
  <c r="F440" i="11"/>
  <c r="F441" i="11"/>
  <c r="F442" i="11"/>
  <c r="F443" i="11"/>
  <c r="F444" i="11"/>
  <c r="F445" i="11"/>
  <c r="F446" i="11"/>
  <c r="F447" i="11"/>
  <c r="F448" i="11"/>
  <c r="F449" i="11"/>
  <c r="F450" i="11"/>
  <c r="F451" i="11"/>
  <c r="F452" i="11"/>
  <c r="F453" i="11"/>
  <c r="F454" i="11"/>
  <c r="F455" i="11"/>
  <c r="F456" i="11"/>
  <c r="F457" i="11"/>
  <c r="F458" i="11"/>
  <c r="F459" i="11"/>
  <c r="F460" i="11"/>
  <c r="F461" i="11"/>
  <c r="F462" i="11"/>
  <c r="F463" i="11"/>
  <c r="F464" i="11"/>
  <c r="F465" i="11"/>
  <c r="F466" i="11"/>
  <c r="F467" i="11"/>
  <c r="F468" i="11"/>
  <c r="F469" i="11"/>
  <c r="F470" i="11"/>
  <c r="F471" i="11"/>
  <c r="F472" i="11"/>
  <c r="F473" i="11"/>
  <c r="F474" i="11"/>
  <c r="F475" i="11"/>
  <c r="F476" i="11"/>
  <c r="F477" i="11"/>
  <c r="F478" i="11"/>
  <c r="F479" i="11"/>
  <c r="F480" i="11"/>
  <c r="F481" i="11"/>
  <c r="F482" i="11"/>
  <c r="F483" i="11"/>
  <c r="F484" i="11"/>
  <c r="F485" i="11"/>
  <c r="F486" i="11"/>
  <c r="F487" i="11"/>
  <c r="F488" i="11"/>
  <c r="F489" i="11"/>
  <c r="F490" i="11"/>
  <c r="F491" i="11"/>
  <c r="F492" i="11"/>
  <c r="F493" i="11"/>
  <c r="F494" i="11"/>
  <c r="F495" i="11"/>
  <c r="F496" i="11"/>
  <c r="F497" i="11"/>
  <c r="F498" i="11"/>
  <c r="F499" i="11"/>
  <c r="F500" i="11"/>
  <c r="F501" i="11"/>
  <c r="F502" i="11"/>
  <c r="F503" i="11"/>
  <c r="F504" i="11"/>
  <c r="F505" i="11"/>
  <c r="F506" i="11"/>
  <c r="F507" i="11"/>
  <c r="F508" i="11"/>
  <c r="F509" i="11"/>
  <c r="F510" i="11"/>
  <c r="F511" i="11"/>
  <c r="F512" i="11"/>
  <c r="F513" i="11"/>
  <c r="F514" i="11"/>
  <c r="F515" i="11"/>
  <c r="F516" i="11"/>
  <c r="F517" i="11"/>
  <c r="F518" i="11"/>
  <c r="F519" i="11"/>
  <c r="F520" i="11"/>
  <c r="F521" i="11"/>
  <c r="F522" i="11"/>
  <c r="F523" i="11"/>
  <c r="F524" i="11"/>
  <c r="F525" i="11"/>
  <c r="F526" i="11"/>
  <c r="F527" i="11"/>
  <c r="F528" i="11"/>
  <c r="F529" i="11"/>
  <c r="F530" i="11"/>
  <c r="F531" i="11"/>
  <c r="F532" i="11"/>
  <c r="F533" i="11"/>
  <c r="F534" i="11"/>
  <c r="F535" i="11"/>
  <c r="F536" i="11"/>
  <c r="F537" i="11"/>
  <c r="F538" i="11"/>
  <c r="F539" i="11"/>
  <c r="F540" i="11"/>
  <c r="F541" i="11"/>
  <c r="F542" i="11"/>
  <c r="F543" i="11"/>
  <c r="F544" i="11"/>
  <c r="F545" i="11"/>
  <c r="F546" i="11"/>
  <c r="F547" i="11"/>
  <c r="F548" i="11"/>
  <c r="F549" i="11"/>
  <c r="F550" i="11"/>
  <c r="F551" i="11"/>
  <c r="F552" i="11"/>
  <c r="F553" i="11"/>
  <c r="F554" i="11"/>
  <c r="F555" i="11"/>
  <c r="F556" i="11"/>
  <c r="F557" i="11"/>
  <c r="F558" i="11"/>
  <c r="F559" i="11"/>
  <c r="F560" i="11"/>
  <c r="F561" i="11"/>
  <c r="F562" i="11"/>
  <c r="F563" i="11"/>
  <c r="F564" i="11"/>
  <c r="F565" i="11"/>
  <c r="F566" i="11"/>
  <c r="F567" i="11"/>
  <c r="F568" i="11"/>
  <c r="F569" i="11"/>
  <c r="F570" i="11"/>
  <c r="F571" i="11"/>
  <c r="F572" i="11"/>
  <c r="F573" i="11"/>
  <c r="F574" i="11"/>
  <c r="F575" i="11"/>
  <c r="F576" i="11"/>
  <c r="F577" i="11"/>
  <c r="F578" i="11"/>
  <c r="F579" i="11"/>
  <c r="F580" i="11"/>
  <c r="F581" i="11"/>
  <c r="F582" i="11"/>
  <c r="F583" i="11"/>
  <c r="F584" i="11"/>
  <c r="F585" i="11"/>
  <c r="F586" i="11"/>
  <c r="F587" i="11"/>
  <c r="F588" i="11"/>
  <c r="F589" i="11"/>
  <c r="F590" i="11"/>
  <c r="F591" i="11"/>
  <c r="F592" i="11"/>
  <c r="F593" i="11"/>
  <c r="F594" i="11"/>
  <c r="F595" i="11"/>
  <c r="F596" i="11"/>
  <c r="F597" i="11"/>
  <c r="F598" i="11"/>
  <c r="F599" i="11"/>
  <c r="F600" i="11"/>
  <c r="F601" i="11"/>
  <c r="F602" i="11"/>
  <c r="F603" i="11"/>
  <c r="F604" i="11"/>
  <c r="F605" i="11"/>
  <c r="F606" i="11"/>
  <c r="F607" i="11"/>
  <c r="F608" i="11"/>
  <c r="F609" i="11"/>
  <c r="F610" i="11"/>
  <c r="F611" i="11"/>
  <c r="F612" i="11"/>
  <c r="F613" i="11"/>
  <c r="F614" i="11"/>
  <c r="F615" i="11"/>
  <c r="F616" i="11"/>
  <c r="F617" i="11"/>
  <c r="F618" i="11"/>
  <c r="F619" i="11"/>
  <c r="F620" i="11"/>
  <c r="F621" i="11"/>
  <c r="F622" i="11"/>
  <c r="F623" i="11"/>
  <c r="F624" i="11"/>
  <c r="F625" i="11"/>
  <c r="F626" i="11"/>
  <c r="F627" i="11"/>
  <c r="F628" i="11"/>
  <c r="F629" i="11"/>
  <c r="F630" i="11"/>
  <c r="F631" i="11"/>
  <c r="F632" i="11"/>
  <c r="F633" i="11"/>
  <c r="F634" i="11"/>
  <c r="F635" i="11"/>
  <c r="F636" i="11"/>
  <c r="F637" i="11"/>
  <c r="F638" i="11"/>
  <c r="F639" i="11"/>
  <c r="F640" i="11"/>
  <c r="F641" i="11"/>
  <c r="F642" i="11"/>
  <c r="F643" i="11"/>
  <c r="F644" i="11"/>
  <c r="F645" i="11"/>
  <c r="F646" i="11"/>
  <c r="F647" i="11"/>
  <c r="F648" i="11"/>
  <c r="F649" i="11"/>
  <c r="F650" i="11"/>
  <c r="F651" i="11"/>
  <c r="F652" i="11"/>
  <c r="F653" i="11"/>
  <c r="F654" i="11"/>
  <c r="F655" i="11"/>
  <c r="F656" i="11"/>
  <c r="F657" i="11"/>
  <c r="F658" i="11"/>
  <c r="F659" i="11"/>
  <c r="F660" i="11"/>
  <c r="F661" i="11"/>
  <c r="F662" i="11"/>
  <c r="F663" i="11"/>
  <c r="F664" i="11"/>
  <c r="F665" i="11"/>
  <c r="F666" i="11"/>
  <c r="F667" i="11"/>
  <c r="F668" i="11"/>
  <c r="F669" i="11"/>
  <c r="F670" i="11"/>
  <c r="F671" i="11"/>
  <c r="F672" i="11"/>
  <c r="F673" i="11"/>
  <c r="F674" i="11"/>
  <c r="F675" i="11"/>
  <c r="F676" i="11"/>
  <c r="F677" i="11"/>
  <c r="F678" i="11"/>
  <c r="F679" i="11"/>
  <c r="F680" i="11"/>
  <c r="F681" i="11"/>
  <c r="F682" i="11"/>
  <c r="F683" i="11"/>
  <c r="F684" i="11"/>
  <c r="F685" i="11"/>
  <c r="F686" i="11"/>
  <c r="F687" i="11"/>
  <c r="F688" i="11"/>
  <c r="F689" i="11"/>
  <c r="F690" i="11"/>
  <c r="F691" i="11"/>
  <c r="F692" i="11"/>
  <c r="F693" i="11"/>
  <c r="F694" i="11"/>
  <c r="F695" i="11"/>
  <c r="F696" i="11"/>
  <c r="F697" i="11"/>
  <c r="F698" i="11"/>
  <c r="F699" i="11"/>
  <c r="F700" i="11"/>
  <c r="F701" i="11"/>
  <c r="F702" i="11"/>
  <c r="F703" i="11"/>
  <c r="F704" i="11"/>
  <c r="F705" i="11"/>
  <c r="F706" i="11"/>
  <c r="F707" i="11"/>
  <c r="F708" i="11"/>
  <c r="F709" i="11"/>
  <c r="F710" i="11"/>
  <c r="F711" i="11"/>
  <c r="F712" i="11"/>
  <c r="F713" i="11"/>
  <c r="F714" i="11"/>
  <c r="F715" i="11"/>
  <c r="F716" i="11"/>
  <c r="F717" i="11"/>
  <c r="F718" i="11"/>
  <c r="F719" i="11"/>
  <c r="F720" i="11"/>
  <c r="F721" i="11"/>
  <c r="F722" i="11"/>
  <c r="F723" i="11"/>
  <c r="F724" i="11"/>
  <c r="F725" i="11"/>
  <c r="F726" i="11"/>
  <c r="F727" i="11"/>
  <c r="F728" i="11"/>
  <c r="F729" i="11"/>
  <c r="F730" i="11"/>
  <c r="F731" i="11"/>
  <c r="F732" i="11"/>
  <c r="F733" i="11"/>
  <c r="F734" i="11"/>
  <c r="F735" i="11"/>
  <c r="F736" i="11"/>
  <c r="F737" i="11"/>
  <c r="F738" i="11"/>
  <c r="F739" i="11"/>
  <c r="F740" i="11"/>
  <c r="F741" i="11"/>
  <c r="F742" i="11"/>
  <c r="F743" i="11"/>
  <c r="F744" i="11"/>
  <c r="F745" i="11"/>
  <c r="F746" i="11"/>
  <c r="F747" i="11"/>
  <c r="F748" i="11"/>
  <c r="F749" i="11"/>
  <c r="F750" i="11"/>
  <c r="F751" i="11"/>
  <c r="F752" i="11"/>
  <c r="F753" i="11"/>
  <c r="F754" i="11"/>
  <c r="F755" i="11"/>
  <c r="F756" i="11"/>
  <c r="F757" i="11"/>
  <c r="F758" i="11"/>
  <c r="F759" i="11"/>
  <c r="F760" i="11"/>
  <c r="F761" i="11"/>
  <c r="F762" i="11"/>
  <c r="F763" i="11"/>
  <c r="F764" i="11"/>
  <c r="F765" i="11"/>
  <c r="F766" i="11"/>
  <c r="F767" i="11"/>
  <c r="F768" i="11"/>
  <c r="F769" i="11"/>
  <c r="F770" i="11"/>
  <c r="F771" i="11"/>
  <c r="F772" i="11"/>
  <c r="F773" i="11"/>
  <c r="F774" i="11"/>
  <c r="F775" i="11"/>
  <c r="F776" i="11"/>
  <c r="F777" i="11"/>
  <c r="F778" i="11"/>
  <c r="F779" i="11"/>
  <c r="F780" i="11"/>
  <c r="F781" i="11"/>
  <c r="F782" i="11"/>
  <c r="F783" i="11"/>
  <c r="F784" i="11"/>
  <c r="F785" i="11"/>
  <c r="F786" i="11"/>
  <c r="F787" i="11"/>
  <c r="F788" i="11"/>
  <c r="F789" i="11"/>
  <c r="F790" i="11"/>
  <c r="F791" i="11"/>
  <c r="F792" i="11"/>
  <c r="F793" i="11"/>
  <c r="F794" i="11"/>
  <c r="F795" i="11"/>
  <c r="F796" i="11"/>
  <c r="F797" i="11"/>
  <c r="F798" i="11"/>
  <c r="F799" i="11"/>
  <c r="F800" i="11"/>
  <c r="F801" i="11"/>
  <c r="F802" i="11"/>
  <c r="F803" i="11"/>
  <c r="F804" i="11"/>
  <c r="F805" i="11"/>
  <c r="F806" i="11"/>
  <c r="F807" i="11"/>
  <c r="F808" i="11"/>
  <c r="F809" i="11"/>
  <c r="F810" i="11"/>
  <c r="F811" i="11"/>
  <c r="F812" i="11"/>
  <c r="F813" i="11"/>
  <c r="F814" i="11"/>
  <c r="F815" i="11"/>
  <c r="F816" i="11"/>
  <c r="F817" i="11"/>
  <c r="F818" i="11"/>
  <c r="F819" i="11"/>
  <c r="F820" i="11"/>
  <c r="F821" i="11"/>
  <c r="F822" i="11"/>
  <c r="F823" i="11"/>
  <c r="F824" i="11"/>
  <c r="F825" i="11"/>
  <c r="F826" i="11"/>
  <c r="F827" i="11"/>
  <c r="F828" i="11"/>
  <c r="F829" i="11"/>
  <c r="F830" i="11"/>
  <c r="F831" i="11"/>
  <c r="F832" i="11"/>
  <c r="F833" i="11"/>
  <c r="F834" i="11"/>
  <c r="F835" i="11"/>
  <c r="F836" i="11"/>
  <c r="F837" i="11"/>
  <c r="F838" i="11"/>
  <c r="F839" i="11"/>
  <c r="F840" i="11"/>
  <c r="F841" i="11"/>
  <c r="F842" i="11"/>
  <c r="F843" i="11"/>
  <c r="F844" i="11"/>
  <c r="F845" i="11"/>
  <c r="F846" i="11"/>
  <c r="F847" i="11"/>
  <c r="F848" i="11"/>
  <c r="F849" i="11"/>
  <c r="F850" i="11"/>
  <c r="F851" i="11"/>
  <c r="F852" i="11"/>
  <c r="F853" i="11"/>
  <c r="F854" i="11"/>
  <c r="F855" i="11"/>
  <c r="F856" i="11"/>
  <c r="F857" i="11"/>
  <c r="F858" i="11"/>
  <c r="F859" i="11"/>
  <c r="F860" i="11"/>
  <c r="F861" i="11"/>
  <c r="F862" i="11"/>
  <c r="F863" i="11"/>
  <c r="F864" i="11"/>
  <c r="F865" i="11"/>
  <c r="F866" i="11"/>
  <c r="F867" i="11"/>
  <c r="F868" i="11"/>
  <c r="F869" i="11"/>
  <c r="F870" i="11"/>
  <c r="F871" i="11"/>
  <c r="F872" i="11"/>
  <c r="F873" i="11"/>
  <c r="F874" i="11"/>
  <c r="F875" i="11"/>
  <c r="F876" i="11"/>
  <c r="F877" i="11"/>
  <c r="F878" i="11"/>
  <c r="F879" i="11"/>
  <c r="F880" i="11"/>
  <c r="F881" i="11"/>
  <c r="F882" i="11"/>
  <c r="F883" i="11"/>
  <c r="F884" i="11"/>
  <c r="F885" i="11"/>
  <c r="F886" i="11"/>
  <c r="F887" i="11"/>
  <c r="F888" i="11"/>
  <c r="F889" i="11"/>
  <c r="F890" i="11"/>
  <c r="F891" i="11"/>
  <c r="F892" i="11"/>
  <c r="F893" i="11"/>
  <c r="F894" i="11"/>
  <c r="F895" i="11"/>
  <c r="F896" i="11"/>
  <c r="F897" i="11"/>
  <c r="F898" i="11"/>
  <c r="F899" i="11"/>
  <c r="BL7" i="12"/>
  <c r="BM7" i="12" s="1"/>
  <c r="BN7" i="12" s="1"/>
  <c r="BO7" i="12" s="1"/>
  <c r="BP7" i="12" s="1"/>
  <c r="BQ7" i="12" s="1"/>
  <c r="BR7" i="12" s="1"/>
  <c r="BS7" i="12" s="1"/>
  <c r="BT7" i="12" s="1"/>
  <c r="BU7" i="12" s="1"/>
  <c r="BV7" i="12" s="1"/>
  <c r="BW7" i="12" s="1"/>
  <c r="BX7" i="12" s="1"/>
  <c r="BY7" i="12" s="1"/>
  <c r="AT7" i="12"/>
  <c r="AU7" i="12" s="1"/>
  <c r="AV7" i="12" s="1"/>
  <c r="AW7" i="12" s="1"/>
  <c r="AX7" i="12" s="1"/>
  <c r="AY7" i="12" s="1"/>
  <c r="AZ7" i="12" s="1"/>
  <c r="BA7" i="12" s="1"/>
  <c r="BB7" i="12" s="1"/>
  <c r="BC7" i="12" s="1"/>
  <c r="BD7" i="12" s="1"/>
  <c r="BE7" i="12" s="1"/>
  <c r="BF7" i="12" s="1"/>
  <c r="BG7" i="12" s="1"/>
  <c r="H57" i="11" a="1"/>
  <c r="H57" i="11" s="1"/>
  <c r="H88" i="11" a="1"/>
  <c r="H88" i="11"/>
  <c r="H2" i="11" a="1"/>
  <c r="H3" i="11" a="1"/>
  <c r="H4" i="11" a="1"/>
  <c r="H5" i="11" a="1"/>
  <c r="H6" i="11" a="1"/>
  <c r="H7" i="11" a="1"/>
  <c r="H8" i="11" a="1"/>
  <c r="H9" i="11" a="1"/>
  <c r="H10" i="11" a="1"/>
  <c r="H11" i="11" a="1"/>
  <c r="H12" i="11" a="1"/>
  <c r="H13" i="11" a="1"/>
  <c r="H14" i="11" a="1"/>
  <c r="H15" i="11" a="1"/>
  <c r="H16" i="11" a="1"/>
  <c r="H17" i="11" a="1"/>
  <c r="H18" i="11" a="1"/>
  <c r="H19" i="11" a="1"/>
  <c r="H20" i="11" a="1"/>
  <c r="H21" i="11" a="1"/>
  <c r="H22" i="11" a="1"/>
  <c r="H23" i="11" a="1"/>
  <c r="H24" i="11" a="1"/>
  <c r="H25" i="11" a="1"/>
  <c r="H26" i="11" a="1"/>
  <c r="H27" i="11" a="1"/>
  <c r="H28" i="11" a="1"/>
  <c r="H29" i="11" a="1"/>
  <c r="H30" i="11" a="1"/>
  <c r="H31" i="11" a="1"/>
  <c r="H32" i="11" a="1"/>
  <c r="H33" i="11" a="1"/>
  <c r="H34" i="11" a="1"/>
  <c r="H35" i="11" a="1"/>
  <c r="H36" i="11" a="1"/>
  <c r="H37" i="11" a="1"/>
  <c r="H38" i="11" a="1"/>
  <c r="H39" i="11" a="1"/>
  <c r="H40" i="11" a="1"/>
  <c r="H41" i="11" a="1"/>
  <c r="H42" i="11" a="1"/>
  <c r="H43" i="11" a="1"/>
  <c r="H44" i="11" a="1"/>
  <c r="H45" i="11" a="1"/>
  <c r="H46" i="11" a="1"/>
  <c r="H47" i="11" a="1"/>
  <c r="H48" i="11" a="1"/>
  <c r="H49" i="11" a="1"/>
  <c r="H50" i="11" a="1"/>
  <c r="H51" i="11" a="1"/>
  <c r="H52" i="11" a="1"/>
  <c r="H53" i="11" a="1"/>
  <c r="H54" i="11" a="1"/>
  <c r="H55" i="11" a="1"/>
  <c r="H56" i="11" a="1"/>
  <c r="H58" i="11" a="1"/>
  <c r="H59" i="11" a="1"/>
  <c r="H60" i="11" a="1"/>
  <c r="H61" i="11" a="1"/>
  <c r="H62" i="11" a="1"/>
  <c r="H63" i="11" a="1"/>
  <c r="H64" i="11" a="1"/>
  <c r="H65" i="11" a="1"/>
  <c r="H66" i="11" a="1"/>
  <c r="H67" i="11" a="1"/>
  <c r="H68" i="11" a="1"/>
  <c r="H69" i="11" a="1"/>
  <c r="H70" i="11" a="1"/>
  <c r="H71" i="11" a="1"/>
  <c r="H72" i="11" a="1"/>
  <c r="H73" i="11" a="1"/>
  <c r="H74" i="11" a="1"/>
  <c r="H75" i="11" a="1"/>
  <c r="H76" i="11" a="1"/>
  <c r="H77" i="11" a="1"/>
  <c r="H78" i="11" a="1"/>
  <c r="H79" i="11" a="1"/>
  <c r="H80" i="11" a="1"/>
  <c r="H81" i="11" a="1"/>
  <c r="H82" i="11" a="1"/>
  <c r="H83" i="11" a="1"/>
  <c r="H84" i="11" a="1"/>
  <c r="H85" i="11" a="1"/>
  <c r="H86" i="11" a="1"/>
  <c r="H87" i="11" a="1"/>
  <c r="H89" i="11" a="1"/>
  <c r="H90" i="11" a="1"/>
  <c r="H91" i="11" a="1"/>
  <c r="H92" i="11" a="1"/>
  <c r="H93" i="11" a="1"/>
  <c r="H94" i="11" a="1"/>
  <c r="H95" i="11" a="1"/>
  <c r="H96" i="11" a="1"/>
  <c r="H97" i="11" a="1"/>
  <c r="H98" i="11" a="1"/>
  <c r="H99" i="11" a="1"/>
  <c r="H100" i="11" a="1"/>
  <c r="H101" i="11" a="1"/>
  <c r="H102" i="11" a="1"/>
  <c r="H103" i="11" a="1"/>
  <c r="H104" i="11" a="1"/>
  <c r="H105" i="11" a="1"/>
  <c r="H106" i="11" a="1"/>
  <c r="H107" i="11" a="1"/>
  <c r="H108" i="11" a="1"/>
  <c r="H109" i="11" a="1"/>
  <c r="H110" i="11" a="1"/>
  <c r="H111" i="11" a="1"/>
  <c r="H112" i="11" a="1"/>
  <c r="H113" i="11" a="1"/>
  <c r="H114" i="11" a="1"/>
  <c r="H115" i="11" a="1"/>
  <c r="H116" i="11" a="1"/>
  <c r="H117" i="11" a="1"/>
  <c r="H118" i="11" a="1"/>
  <c r="H119" i="11" a="1"/>
  <c r="H120" i="11" a="1"/>
  <c r="H121" i="11" a="1"/>
  <c r="H122" i="11" a="1"/>
  <c r="H123" i="11" a="1"/>
  <c r="H124" i="11" a="1"/>
  <c r="H125" i="11" a="1"/>
  <c r="H126" i="11" a="1"/>
  <c r="H127" i="11" a="1"/>
  <c r="H128" i="11" a="1"/>
  <c r="H129" i="11" a="1"/>
  <c r="H130" i="11" a="1"/>
  <c r="H131" i="11" a="1"/>
  <c r="H132" i="11" a="1"/>
  <c r="H133" i="11" a="1"/>
  <c r="H134" i="11" a="1"/>
  <c r="H135" i="11" a="1"/>
  <c r="H136" i="11" a="1"/>
  <c r="H137" i="11" a="1"/>
  <c r="H138" i="11" a="1"/>
  <c r="H139" i="11" a="1"/>
  <c r="H140" i="11" a="1"/>
  <c r="H141" i="11" a="1"/>
  <c r="H142" i="11" a="1"/>
  <c r="H143" i="11" a="1"/>
  <c r="H144" i="11" a="1"/>
  <c r="H145" i="11" a="1"/>
  <c r="H146" i="11" a="1"/>
  <c r="H147" i="11" a="1"/>
  <c r="H148" i="11" a="1"/>
  <c r="H149" i="11" a="1"/>
  <c r="H150" i="11" a="1"/>
  <c r="H151" i="11" a="1"/>
  <c r="H152" i="11" a="1"/>
  <c r="H153" i="11" a="1"/>
  <c r="H154" i="11" a="1"/>
  <c r="H155" i="11" a="1"/>
  <c r="H156" i="11" a="1"/>
  <c r="H157" i="11" a="1"/>
  <c r="H158" i="11" a="1"/>
  <c r="H159" i="11" a="1"/>
  <c r="H160" i="11" a="1"/>
  <c r="H161" i="11" a="1"/>
  <c r="H162" i="11" a="1"/>
  <c r="H163" i="11" a="1"/>
  <c r="H164" i="11" a="1"/>
  <c r="H165" i="11" a="1"/>
  <c r="H166" i="11" a="1"/>
  <c r="H167" i="11" a="1"/>
  <c r="H168" i="11" a="1"/>
  <c r="H169" i="11" a="1"/>
  <c r="H170" i="11" a="1"/>
  <c r="H171" i="11" a="1"/>
  <c r="H172" i="11" a="1"/>
  <c r="H173" i="11" a="1"/>
  <c r="H174" i="11" a="1"/>
  <c r="H175" i="11" a="1"/>
  <c r="H176" i="11" a="1"/>
  <c r="H177" i="11" a="1"/>
  <c r="H178" i="11" a="1"/>
  <c r="H179" i="11" a="1"/>
  <c r="H180" i="11" a="1"/>
  <c r="H181" i="11" a="1"/>
  <c r="H182" i="11" a="1"/>
  <c r="H183" i="11" a="1"/>
  <c r="H184" i="11" a="1"/>
  <c r="H185" i="11" a="1"/>
  <c r="H186" i="11" a="1"/>
  <c r="H187" i="11" a="1"/>
  <c r="H188" i="11" a="1"/>
  <c r="H189" i="11" a="1"/>
  <c r="H190" i="11" a="1"/>
  <c r="H191" i="11" a="1"/>
  <c r="H192" i="11" a="1"/>
  <c r="H193" i="11" a="1"/>
  <c r="H194" i="11" a="1"/>
  <c r="H195" i="11" a="1"/>
  <c r="H196" i="11" a="1"/>
  <c r="H197" i="11" a="1"/>
  <c r="H198" i="11" a="1"/>
  <c r="H199" i="11" a="1"/>
  <c r="H200" i="11" a="1"/>
  <c r="H201" i="11" a="1"/>
  <c r="H202" i="11" a="1"/>
  <c r="H203" i="11" a="1"/>
  <c r="H204" i="11" a="1"/>
  <c r="H205" i="11" a="1"/>
  <c r="H206" i="11" a="1"/>
  <c r="H207" i="11" a="1"/>
  <c r="H208" i="11" a="1"/>
  <c r="H209" i="11" a="1"/>
  <c r="H210" i="11" a="1"/>
  <c r="H211" i="11" a="1"/>
  <c r="H212" i="11" a="1"/>
  <c r="H213" i="11" a="1"/>
  <c r="H214" i="11" a="1"/>
  <c r="H215" i="11" a="1"/>
  <c r="H216" i="11" a="1"/>
  <c r="H217" i="11" a="1"/>
  <c r="H218" i="11" a="1"/>
  <c r="H219" i="11" a="1"/>
  <c r="H220" i="11" a="1"/>
  <c r="H221" i="11" a="1"/>
  <c r="H222" i="11" a="1"/>
  <c r="H223" i="11" a="1"/>
  <c r="H224" i="11" a="1"/>
  <c r="H225" i="11" a="1"/>
  <c r="H226" i="11" a="1"/>
  <c r="H227" i="11" a="1"/>
  <c r="H228" i="11" a="1"/>
  <c r="H229" i="11" a="1"/>
  <c r="H230" i="11" a="1"/>
  <c r="H231" i="11" a="1"/>
  <c r="H232" i="11" a="1"/>
  <c r="H233" i="11" a="1"/>
  <c r="H234" i="11" a="1"/>
  <c r="H235" i="11" a="1"/>
  <c r="H236" i="11" a="1"/>
  <c r="H237" i="11" a="1"/>
  <c r="H238" i="11" a="1"/>
  <c r="H239" i="11" a="1"/>
  <c r="H240" i="11" a="1"/>
  <c r="H241" i="11" a="1"/>
  <c r="H242" i="11" a="1"/>
  <c r="H243" i="11" a="1"/>
  <c r="H244" i="11" a="1"/>
  <c r="H245" i="11" a="1"/>
  <c r="H246" i="11" a="1"/>
  <c r="H247" i="11" a="1"/>
  <c r="H248" i="11" a="1"/>
  <c r="H249" i="11" a="1"/>
  <c r="H250" i="11" a="1"/>
  <c r="H251" i="11" a="1"/>
  <c r="H252" i="11" a="1"/>
  <c r="H253" i="11" a="1"/>
  <c r="H254" i="11" a="1"/>
  <c r="H255" i="11" a="1"/>
  <c r="H256" i="11" a="1"/>
  <c r="H257" i="11" a="1"/>
  <c r="H258" i="11" a="1"/>
  <c r="H259" i="11" a="1"/>
  <c r="H260" i="11" a="1"/>
  <c r="H261" i="11" a="1"/>
  <c r="H262" i="11" a="1"/>
  <c r="H263" i="11" a="1"/>
  <c r="H264" i="11" a="1"/>
  <c r="H265" i="11" a="1"/>
  <c r="H266" i="11" a="1"/>
  <c r="H267" i="11" a="1"/>
  <c r="H268" i="11" a="1"/>
  <c r="H269" i="11" a="1"/>
  <c r="H270" i="11" a="1"/>
  <c r="H271" i="11" a="1"/>
  <c r="H272" i="11" a="1"/>
  <c r="H273" i="11" a="1"/>
  <c r="H274" i="11" a="1"/>
  <c r="H275" i="11" a="1"/>
  <c r="H276" i="11" a="1"/>
  <c r="H277" i="11" a="1"/>
  <c r="H278" i="11" a="1"/>
  <c r="H279" i="11" a="1"/>
  <c r="H280" i="11" a="1"/>
  <c r="H281" i="11" a="1"/>
  <c r="H282" i="11" a="1"/>
  <c r="H283" i="11" a="1"/>
  <c r="H284" i="11" a="1"/>
  <c r="H285" i="11" a="1"/>
  <c r="H286" i="11" a="1"/>
  <c r="H287" i="11" a="1"/>
  <c r="H288" i="11" a="1"/>
  <c r="H289" i="11" a="1"/>
  <c r="H290" i="11" a="1"/>
  <c r="H291" i="11" a="1"/>
  <c r="H292" i="11" a="1"/>
  <c r="H293" i="11" a="1"/>
  <c r="H294" i="11" a="1"/>
  <c r="H295" i="11" a="1"/>
  <c r="H296" i="11" a="1"/>
  <c r="H297" i="11" a="1"/>
  <c r="H298" i="11" a="1"/>
  <c r="H299" i="11" a="1"/>
  <c r="H300" i="11" a="1"/>
  <c r="H301" i="11" a="1"/>
  <c r="H302" i="11" a="1"/>
  <c r="H303" i="11" a="1"/>
  <c r="H304" i="11" a="1"/>
  <c r="H305" i="11" a="1"/>
  <c r="H306" i="11" a="1"/>
  <c r="H307" i="11" a="1"/>
  <c r="H308" i="11" a="1"/>
  <c r="H309" i="11" a="1"/>
  <c r="H310" i="11" a="1"/>
  <c r="H311" i="11" a="1"/>
  <c r="H312" i="11" a="1"/>
  <c r="H313" i="11" a="1"/>
  <c r="H314" i="11" a="1"/>
  <c r="H315" i="11" a="1"/>
  <c r="H316" i="11" a="1"/>
  <c r="H317" i="11" a="1"/>
  <c r="H318" i="11" a="1"/>
  <c r="H319" i="11" a="1"/>
  <c r="H320" i="11" a="1"/>
  <c r="H321" i="11" a="1"/>
  <c r="H322" i="11" a="1"/>
  <c r="H323" i="11" a="1"/>
  <c r="H324" i="11" a="1"/>
  <c r="H325" i="11" a="1"/>
  <c r="H326" i="11" a="1"/>
  <c r="H327" i="11" a="1"/>
  <c r="H328" i="11" a="1"/>
  <c r="H329" i="11" a="1"/>
  <c r="H330" i="11" a="1"/>
  <c r="H331" i="11" a="1"/>
  <c r="H332" i="11" a="1"/>
  <c r="H333" i="11" a="1"/>
  <c r="H334" i="11" a="1"/>
  <c r="H335" i="11" a="1"/>
  <c r="H336" i="11" a="1"/>
  <c r="H337" i="11" a="1"/>
  <c r="H338" i="11" a="1"/>
  <c r="H339" i="11" a="1"/>
  <c r="H340" i="11" a="1"/>
  <c r="H341" i="11" a="1"/>
  <c r="H342" i="11" a="1"/>
  <c r="H343" i="11" a="1"/>
  <c r="H344" i="11" a="1"/>
  <c r="H345" i="11" a="1"/>
  <c r="H346" i="11" a="1"/>
  <c r="H347" i="11" a="1"/>
  <c r="H348" i="11" a="1"/>
  <c r="H349" i="11" a="1"/>
  <c r="H350" i="11" a="1"/>
  <c r="H351" i="11" a="1"/>
  <c r="H352" i="11" a="1"/>
  <c r="H353" i="11" a="1"/>
  <c r="H354" i="11" a="1"/>
  <c r="H355" i="11" a="1"/>
  <c r="H356" i="11" a="1"/>
  <c r="H357" i="11" a="1"/>
  <c r="H358" i="11" a="1"/>
  <c r="H359" i="11" a="1"/>
  <c r="H360" i="11" a="1"/>
  <c r="H361" i="11" a="1"/>
  <c r="H362" i="11" a="1"/>
  <c r="H363" i="11" a="1"/>
  <c r="H364" i="11" a="1"/>
  <c r="H365" i="11" a="1"/>
  <c r="H366" i="11" a="1"/>
  <c r="H367" i="11" a="1"/>
  <c r="H368" i="11" a="1"/>
  <c r="H369" i="11" a="1"/>
  <c r="H370" i="11" a="1"/>
  <c r="H371" i="11" a="1"/>
  <c r="H372" i="11" a="1"/>
  <c r="H373" i="11" a="1"/>
  <c r="H374" i="11" a="1"/>
  <c r="H375" i="11" a="1"/>
  <c r="H376" i="11" a="1"/>
  <c r="H377" i="11" a="1"/>
  <c r="H378" i="11" a="1"/>
  <c r="H379" i="11" a="1"/>
  <c r="H380" i="11" a="1"/>
  <c r="H381" i="11" a="1"/>
  <c r="H382" i="11" a="1"/>
  <c r="H383" i="11" a="1"/>
  <c r="H384" i="11" a="1"/>
  <c r="H385" i="11" a="1"/>
  <c r="H386" i="11" a="1"/>
  <c r="H387" i="11" a="1"/>
  <c r="H388" i="11" a="1"/>
  <c r="H389" i="11" a="1"/>
  <c r="H390" i="11" a="1"/>
  <c r="H391" i="11" a="1"/>
  <c r="H392" i="11" a="1"/>
  <c r="H393" i="11" a="1"/>
  <c r="H394" i="11" a="1"/>
  <c r="H395" i="11" a="1"/>
  <c r="H396" i="11" a="1"/>
  <c r="H397" i="11" a="1"/>
  <c r="H398" i="11" a="1"/>
  <c r="H399" i="11" a="1"/>
  <c r="H400" i="11" a="1"/>
  <c r="H401" i="11" a="1"/>
  <c r="H402" i="11" a="1"/>
  <c r="H403" i="11" a="1"/>
  <c r="H404" i="11" a="1"/>
  <c r="H405" i="11" a="1"/>
  <c r="H406" i="11" a="1"/>
  <c r="H407" i="11" a="1"/>
  <c r="H408" i="11" a="1"/>
  <c r="H409" i="11" a="1"/>
  <c r="H410" i="11" a="1"/>
  <c r="H411" i="11" a="1"/>
  <c r="H412" i="11" a="1"/>
  <c r="H413" i="11" a="1"/>
  <c r="H414" i="11" a="1"/>
  <c r="H415" i="11" a="1"/>
  <c r="H416" i="11" a="1"/>
  <c r="H417" i="11" a="1"/>
  <c r="H418" i="11" a="1"/>
  <c r="H419" i="11" a="1"/>
  <c r="H420" i="11" a="1"/>
  <c r="H421" i="11" a="1"/>
  <c r="H422" i="11" a="1"/>
  <c r="H423" i="11" a="1"/>
  <c r="H424" i="11" a="1"/>
  <c r="H425" i="11" a="1"/>
  <c r="H426" i="11" a="1"/>
  <c r="H427" i="11" a="1"/>
  <c r="H428" i="11" a="1"/>
  <c r="H429" i="11" a="1"/>
  <c r="H430" i="11" a="1"/>
  <c r="H431" i="11" a="1"/>
  <c r="H432" i="11" a="1"/>
  <c r="H433" i="11" a="1"/>
  <c r="H434" i="11" a="1"/>
  <c r="H435" i="11" a="1"/>
  <c r="H436" i="11" a="1"/>
  <c r="H437" i="11" a="1"/>
  <c r="H438" i="11" a="1"/>
  <c r="H439" i="11" a="1"/>
  <c r="H440" i="11" a="1"/>
  <c r="H441" i="11" a="1"/>
  <c r="H442" i="11" a="1"/>
  <c r="H443" i="11" a="1"/>
  <c r="H444" i="11" a="1"/>
  <c r="H445" i="11" a="1"/>
  <c r="H446" i="11" a="1"/>
  <c r="H447" i="11" a="1"/>
  <c r="H448" i="11" a="1"/>
  <c r="H449" i="11" a="1"/>
  <c r="H450" i="11" a="1"/>
  <c r="H451" i="11" a="1"/>
  <c r="H452" i="11" a="1"/>
  <c r="H453" i="11" a="1"/>
  <c r="H454" i="11" a="1"/>
  <c r="H455" i="11" a="1"/>
  <c r="H456" i="11" a="1"/>
  <c r="H457" i="11" a="1"/>
  <c r="H458" i="11" a="1"/>
  <c r="H459" i="11" a="1"/>
  <c r="H460" i="11" a="1"/>
  <c r="H461" i="11" a="1"/>
  <c r="H462" i="11" a="1"/>
  <c r="H463" i="11" a="1"/>
  <c r="H464" i="11" a="1"/>
  <c r="H465" i="11" a="1"/>
  <c r="H466" i="11" a="1"/>
  <c r="H467" i="11" a="1"/>
  <c r="H468" i="11" a="1"/>
  <c r="H469" i="11" a="1"/>
  <c r="H470" i="11" a="1"/>
  <c r="H471" i="11" a="1"/>
  <c r="H472" i="11" a="1"/>
  <c r="H473" i="11" a="1"/>
  <c r="H474" i="11" a="1"/>
  <c r="H475" i="11" a="1"/>
  <c r="H476" i="11" a="1"/>
  <c r="H477" i="11" a="1"/>
  <c r="H478" i="11" a="1"/>
  <c r="H479" i="11" a="1"/>
  <c r="H480" i="11" a="1"/>
  <c r="H481" i="11" a="1"/>
  <c r="H482" i="11" a="1"/>
  <c r="H483" i="11" a="1"/>
  <c r="H484" i="11" a="1"/>
  <c r="H485" i="11" a="1"/>
  <c r="H486" i="11" a="1"/>
  <c r="H487" i="11" a="1"/>
  <c r="H488" i="11" a="1"/>
  <c r="H489" i="11" a="1"/>
  <c r="H490" i="11" a="1"/>
  <c r="H491" i="11" a="1"/>
  <c r="H492" i="11" a="1"/>
  <c r="H493" i="11" a="1"/>
  <c r="H494" i="11" a="1"/>
  <c r="H495" i="11" a="1"/>
  <c r="H496" i="11" a="1"/>
  <c r="H497" i="11" a="1"/>
  <c r="H498" i="11" a="1"/>
  <c r="H499" i="11" a="1"/>
  <c r="H500" i="11" a="1"/>
  <c r="H501" i="11" a="1"/>
  <c r="H502" i="11" a="1"/>
  <c r="H503" i="11" a="1"/>
  <c r="H504" i="11" a="1"/>
  <c r="H505" i="11" a="1"/>
  <c r="H506" i="11" a="1"/>
  <c r="H507" i="11" a="1"/>
  <c r="H508" i="11" a="1"/>
  <c r="H509" i="11" a="1"/>
  <c r="H510" i="11" a="1"/>
  <c r="H511" i="11" a="1"/>
  <c r="H512" i="11" a="1"/>
  <c r="H513" i="11" a="1"/>
  <c r="H514" i="11" a="1"/>
  <c r="H515" i="11" a="1"/>
  <c r="H516" i="11" a="1"/>
  <c r="H517" i="11" a="1"/>
  <c r="H518" i="11" a="1"/>
  <c r="H519" i="11" a="1"/>
  <c r="H520" i="11" a="1"/>
  <c r="H521" i="11" a="1"/>
  <c r="H522" i="11" a="1"/>
  <c r="H523" i="11" a="1"/>
  <c r="H524" i="11" a="1"/>
  <c r="H525" i="11" a="1"/>
  <c r="H526" i="11" a="1"/>
  <c r="H527" i="11" a="1"/>
  <c r="H528" i="11" a="1"/>
  <c r="H529" i="11" a="1"/>
  <c r="H530" i="11" a="1"/>
  <c r="H531" i="11" a="1"/>
  <c r="H532" i="11" a="1"/>
  <c r="H533" i="11" a="1"/>
  <c r="H534" i="11" a="1"/>
  <c r="H535" i="11" a="1"/>
  <c r="H536" i="11" a="1"/>
  <c r="H537" i="11" a="1"/>
  <c r="H538" i="11" a="1"/>
  <c r="H539" i="11" a="1"/>
  <c r="H540" i="11" a="1"/>
  <c r="H541" i="11" a="1"/>
  <c r="H542" i="11" a="1"/>
  <c r="H543" i="11" a="1"/>
  <c r="H544" i="11" a="1"/>
  <c r="H545" i="11" a="1"/>
  <c r="H546" i="11" a="1"/>
  <c r="H547" i="11" a="1"/>
  <c r="H548" i="11" a="1"/>
  <c r="H549" i="11" a="1"/>
  <c r="H550" i="11" a="1"/>
  <c r="H551" i="11" a="1"/>
  <c r="H552" i="11" a="1"/>
  <c r="H553" i="11" a="1"/>
  <c r="H554" i="11" a="1"/>
  <c r="H555" i="11" a="1"/>
  <c r="H556" i="11" a="1"/>
  <c r="H557" i="11" a="1"/>
  <c r="H558" i="11" a="1"/>
  <c r="H559" i="11" a="1"/>
  <c r="H560" i="11" a="1"/>
  <c r="H561" i="11" a="1"/>
  <c r="H562" i="11" a="1"/>
  <c r="H563" i="11" a="1"/>
  <c r="H564" i="11" a="1"/>
  <c r="H565" i="11" a="1"/>
  <c r="H566" i="11" a="1"/>
  <c r="H567" i="11" a="1"/>
  <c r="H568" i="11" a="1"/>
  <c r="H569" i="11" a="1"/>
  <c r="H570" i="11" a="1"/>
  <c r="H571" i="11" a="1"/>
  <c r="H572" i="11" a="1"/>
  <c r="H573" i="11" a="1"/>
  <c r="H574" i="11" a="1"/>
  <c r="H575" i="11" a="1"/>
  <c r="H576" i="11" a="1"/>
  <c r="H577" i="11" a="1"/>
  <c r="H578" i="11" a="1"/>
  <c r="H579" i="11" a="1"/>
  <c r="H580" i="11" a="1"/>
  <c r="H581" i="11" a="1"/>
  <c r="H582" i="11" a="1"/>
  <c r="H583" i="11" a="1"/>
  <c r="H584" i="11" a="1"/>
  <c r="H585" i="11" a="1"/>
  <c r="H586" i="11" a="1"/>
  <c r="H587" i="11" a="1"/>
  <c r="H588" i="11" a="1"/>
  <c r="H589" i="11" a="1"/>
  <c r="H590" i="11" a="1"/>
  <c r="H591" i="11" a="1"/>
  <c r="H592" i="11" a="1"/>
  <c r="H593" i="11" a="1"/>
  <c r="H594" i="11" a="1"/>
  <c r="H595" i="11" a="1"/>
  <c r="H596" i="11" a="1"/>
  <c r="H597" i="11" a="1"/>
  <c r="H598" i="11" a="1"/>
  <c r="H599" i="11" a="1"/>
  <c r="H600" i="11" a="1"/>
  <c r="H601" i="11" a="1"/>
  <c r="H602" i="11" a="1"/>
  <c r="H603" i="11" a="1"/>
  <c r="H604" i="11" a="1"/>
  <c r="H605" i="11" a="1"/>
  <c r="H606" i="11" a="1"/>
  <c r="H607" i="11" a="1"/>
  <c r="H608" i="11" a="1"/>
  <c r="H609" i="11" a="1"/>
  <c r="H610" i="11" a="1"/>
  <c r="H611" i="11" a="1"/>
  <c r="H612" i="11" a="1"/>
  <c r="H613" i="11" a="1"/>
  <c r="H614" i="11" a="1"/>
  <c r="H615" i="11" a="1"/>
  <c r="H616" i="11" a="1"/>
  <c r="H617" i="11" a="1"/>
  <c r="H618" i="11" a="1"/>
  <c r="H619" i="11" a="1"/>
  <c r="H620" i="11" a="1"/>
  <c r="H621" i="11" a="1"/>
  <c r="H622" i="11" a="1"/>
  <c r="H623" i="11" a="1"/>
  <c r="H624" i="11" a="1"/>
  <c r="H625" i="11" a="1"/>
  <c r="H626" i="11" a="1"/>
  <c r="H627" i="11" a="1"/>
  <c r="H628" i="11" a="1"/>
  <c r="H629" i="11" a="1"/>
  <c r="H630" i="11" a="1"/>
  <c r="H631" i="11" a="1"/>
  <c r="H632" i="11" a="1"/>
  <c r="H633" i="11" a="1"/>
  <c r="H634" i="11" a="1"/>
  <c r="H635" i="11" a="1"/>
  <c r="H636" i="11" a="1"/>
  <c r="H637" i="11" a="1"/>
  <c r="H638" i="11" a="1"/>
  <c r="H639" i="11" a="1"/>
  <c r="H640" i="11" a="1"/>
  <c r="H641" i="11" a="1"/>
  <c r="H642" i="11" a="1"/>
  <c r="H643" i="11" a="1"/>
  <c r="H644" i="11" a="1"/>
  <c r="H645" i="11" a="1"/>
  <c r="H646" i="11" a="1"/>
  <c r="H647" i="11" a="1"/>
  <c r="H648" i="11" a="1"/>
  <c r="H649" i="11" a="1"/>
  <c r="H650" i="11" a="1"/>
  <c r="H651" i="11" a="1"/>
  <c r="H652" i="11" a="1"/>
  <c r="H653" i="11" a="1"/>
  <c r="H654" i="11" a="1"/>
  <c r="H655" i="11" a="1"/>
  <c r="H656" i="11" a="1"/>
  <c r="H657" i="11" a="1"/>
  <c r="H658" i="11" a="1"/>
  <c r="H659" i="11" a="1"/>
  <c r="H660" i="11" a="1"/>
  <c r="H661" i="11" a="1"/>
  <c r="H662" i="11" a="1"/>
  <c r="H663" i="11" a="1"/>
  <c r="H664" i="11" a="1"/>
  <c r="H665" i="11" a="1"/>
  <c r="H666" i="11" a="1"/>
  <c r="H667" i="11" a="1"/>
  <c r="H668" i="11" a="1"/>
  <c r="H669" i="11" a="1"/>
  <c r="H670" i="11" a="1"/>
  <c r="H671" i="11" a="1"/>
  <c r="H672" i="11" a="1"/>
  <c r="H673" i="11" a="1"/>
  <c r="H674" i="11" a="1"/>
  <c r="H675" i="11" a="1"/>
  <c r="H676" i="11" a="1"/>
  <c r="H677" i="11" a="1"/>
  <c r="H678" i="11" a="1"/>
  <c r="H679" i="11" a="1"/>
  <c r="H680" i="11" a="1"/>
  <c r="H681" i="11" a="1"/>
  <c r="H682" i="11" a="1"/>
  <c r="H683" i="11" a="1"/>
  <c r="H684" i="11" a="1"/>
  <c r="H685" i="11" a="1"/>
  <c r="H686" i="11" a="1"/>
  <c r="H687" i="11" a="1"/>
  <c r="H688" i="11" a="1"/>
  <c r="H689" i="11" a="1"/>
  <c r="H690" i="11" a="1"/>
  <c r="H691" i="11" a="1"/>
  <c r="H692" i="11" a="1"/>
  <c r="H693" i="11" a="1"/>
  <c r="H694" i="11" a="1"/>
  <c r="H695" i="11" a="1"/>
  <c r="H696" i="11" a="1"/>
  <c r="H697" i="11" a="1"/>
  <c r="H698" i="11" a="1"/>
  <c r="H699" i="11" a="1"/>
  <c r="H700" i="11" a="1"/>
  <c r="H701" i="11" a="1"/>
  <c r="H702" i="11" a="1"/>
  <c r="H703" i="11" a="1"/>
  <c r="H704" i="11" a="1"/>
  <c r="H705" i="11" a="1"/>
  <c r="H706" i="11" a="1"/>
  <c r="H707" i="11" a="1"/>
  <c r="H708" i="11" a="1"/>
  <c r="H709" i="11" a="1"/>
  <c r="H710" i="11" a="1"/>
  <c r="H711" i="11" a="1"/>
  <c r="H712" i="11" a="1"/>
  <c r="H713" i="11" a="1"/>
  <c r="H714" i="11" a="1"/>
  <c r="H715" i="11" a="1"/>
  <c r="H716" i="11" a="1"/>
  <c r="H717" i="11" a="1"/>
  <c r="H718" i="11" a="1"/>
  <c r="H719" i="11" a="1"/>
  <c r="H720" i="11" a="1"/>
  <c r="H721" i="11" a="1"/>
  <c r="H722" i="11" a="1"/>
  <c r="H723" i="11" a="1"/>
  <c r="H724" i="11" a="1"/>
  <c r="H725" i="11" a="1"/>
  <c r="H726" i="11" a="1"/>
  <c r="H727" i="11" a="1"/>
  <c r="H728" i="11" a="1"/>
  <c r="H729" i="11" a="1"/>
  <c r="H730" i="11" a="1"/>
  <c r="H731" i="11" a="1"/>
  <c r="H732" i="11" a="1"/>
  <c r="H733" i="11" a="1"/>
  <c r="H734" i="11" a="1"/>
  <c r="H735" i="11" a="1"/>
  <c r="H736" i="11" a="1"/>
  <c r="H737" i="11" a="1"/>
  <c r="H738" i="11" a="1"/>
  <c r="H739" i="11" a="1"/>
  <c r="H740" i="11" a="1"/>
  <c r="H741" i="11" a="1"/>
  <c r="H742" i="11" a="1"/>
  <c r="H743" i="11" a="1"/>
  <c r="H744" i="11" a="1"/>
  <c r="H745" i="11" a="1"/>
  <c r="H746" i="11" a="1"/>
  <c r="H747" i="11" a="1"/>
  <c r="H748" i="11" a="1"/>
  <c r="H749" i="11" a="1"/>
  <c r="H750" i="11" a="1"/>
  <c r="H751" i="11" a="1"/>
  <c r="H752" i="11" a="1"/>
  <c r="H753" i="11" a="1"/>
  <c r="H754" i="11" a="1"/>
  <c r="H755" i="11" a="1"/>
  <c r="H756" i="11" a="1"/>
  <c r="H757" i="11" a="1"/>
  <c r="H758" i="11" a="1"/>
  <c r="H759" i="11" a="1"/>
  <c r="H760" i="11" a="1"/>
  <c r="H761" i="11" a="1"/>
  <c r="H762" i="11" a="1"/>
  <c r="H763" i="11" a="1"/>
  <c r="H764" i="11" a="1"/>
  <c r="H765" i="11" a="1"/>
  <c r="H766" i="11" a="1"/>
  <c r="H767" i="11" a="1"/>
  <c r="H768" i="11" a="1"/>
  <c r="H769" i="11" a="1"/>
  <c r="H770" i="11" a="1"/>
  <c r="H771" i="11" a="1"/>
  <c r="H772" i="11" a="1"/>
  <c r="H773" i="11" a="1"/>
  <c r="H774" i="11" a="1"/>
  <c r="H775" i="11" a="1"/>
  <c r="H776" i="11" a="1"/>
  <c r="H777" i="11" a="1"/>
  <c r="H778" i="11" a="1"/>
  <c r="H779" i="11" a="1"/>
  <c r="H780" i="11" a="1"/>
  <c r="H781" i="11" a="1"/>
  <c r="H782" i="11" a="1"/>
  <c r="H783" i="11" a="1"/>
  <c r="H784" i="11" a="1"/>
  <c r="H785" i="11" a="1"/>
  <c r="H786" i="11" a="1"/>
  <c r="H787" i="11" a="1"/>
  <c r="H788" i="11" a="1"/>
  <c r="H789" i="11" a="1"/>
  <c r="H790" i="11" a="1"/>
  <c r="H791" i="11" a="1"/>
  <c r="H792" i="11" a="1"/>
  <c r="H793" i="11" a="1"/>
  <c r="H794" i="11" a="1"/>
  <c r="H795" i="11" a="1"/>
  <c r="H796" i="11" a="1"/>
  <c r="H797" i="11" a="1"/>
  <c r="H798" i="11" a="1"/>
  <c r="H799" i="11" a="1"/>
  <c r="H800" i="11" a="1"/>
  <c r="H801" i="11" a="1"/>
  <c r="H802" i="11" a="1"/>
  <c r="H803" i="11" a="1"/>
  <c r="H804" i="11" a="1"/>
  <c r="H805" i="11" a="1"/>
  <c r="H806" i="11" a="1"/>
  <c r="H807" i="11" a="1"/>
  <c r="H808" i="11" a="1"/>
  <c r="H809" i="11" a="1"/>
  <c r="H810" i="11" a="1"/>
  <c r="H811" i="11" a="1"/>
  <c r="H812" i="11" a="1"/>
  <c r="H813" i="11" a="1"/>
  <c r="H814" i="11" a="1"/>
  <c r="H815" i="11" a="1"/>
  <c r="H816" i="11" a="1"/>
  <c r="H817" i="11" a="1"/>
  <c r="H818" i="11" a="1"/>
  <c r="H819" i="11" a="1"/>
  <c r="H820" i="11" a="1"/>
  <c r="H821" i="11" a="1"/>
  <c r="H822" i="11" a="1"/>
  <c r="H823" i="11" a="1"/>
  <c r="H824" i="11" a="1"/>
  <c r="H825" i="11" a="1"/>
  <c r="H826" i="11" a="1"/>
  <c r="H827" i="11" a="1"/>
  <c r="H828" i="11" a="1"/>
  <c r="H829" i="11" a="1"/>
  <c r="H830" i="11" a="1"/>
  <c r="H831" i="11" a="1"/>
  <c r="H832" i="11" a="1"/>
  <c r="H833" i="11" a="1"/>
  <c r="H834" i="11" a="1"/>
  <c r="H835" i="11" a="1"/>
  <c r="H836" i="11" a="1"/>
  <c r="H837" i="11" a="1"/>
  <c r="H838" i="11" a="1"/>
  <c r="H839" i="11" a="1"/>
  <c r="H840" i="11" a="1"/>
  <c r="H841" i="11" a="1"/>
  <c r="H842" i="11" a="1"/>
  <c r="H843" i="11" a="1"/>
  <c r="H844" i="11" a="1"/>
  <c r="H845" i="11" a="1"/>
  <c r="H846" i="11" a="1"/>
  <c r="H847" i="11" a="1"/>
  <c r="H848" i="11" a="1"/>
  <c r="H849" i="11" a="1"/>
  <c r="H850" i="11" a="1"/>
  <c r="H851" i="11" a="1"/>
  <c r="H852" i="11" a="1"/>
  <c r="H853" i="11" a="1"/>
  <c r="H854" i="11" a="1"/>
  <c r="H855" i="11" a="1"/>
  <c r="H856" i="11" a="1"/>
  <c r="H857" i="11" a="1"/>
  <c r="H858" i="11" a="1"/>
  <c r="H859" i="11" a="1"/>
  <c r="H860" i="11" a="1"/>
  <c r="H861" i="11" a="1"/>
  <c r="H862" i="11" a="1"/>
  <c r="H863" i="11" a="1"/>
  <c r="H864" i="11" a="1"/>
  <c r="H865" i="11" a="1"/>
  <c r="H866" i="11" a="1"/>
  <c r="H867" i="11" a="1"/>
  <c r="H868" i="11" a="1"/>
  <c r="H869" i="11" a="1"/>
  <c r="H870" i="11" a="1"/>
  <c r="H871" i="11" a="1"/>
  <c r="H872" i="11" a="1"/>
  <c r="H873" i="11" a="1"/>
  <c r="H874" i="11" a="1"/>
  <c r="H875" i="11" a="1"/>
  <c r="H876" i="11" a="1"/>
  <c r="H877" i="11" a="1"/>
  <c r="H878" i="11" a="1"/>
  <c r="H879" i="11" a="1"/>
  <c r="H880" i="11" a="1"/>
  <c r="H881" i="11" a="1"/>
  <c r="H882" i="11" a="1"/>
  <c r="H883" i="11" a="1"/>
  <c r="H884" i="11" a="1"/>
  <c r="H885" i="11" a="1"/>
  <c r="H886" i="11" a="1"/>
  <c r="H887" i="11" a="1"/>
  <c r="H888" i="11" a="1"/>
  <c r="H889" i="11" a="1"/>
  <c r="H890" i="11" a="1"/>
  <c r="H891" i="11" a="1"/>
  <c r="H892" i="11" a="1"/>
  <c r="H893" i="11" a="1"/>
  <c r="H894" i="11" a="1"/>
  <c r="H895" i="11" a="1"/>
  <c r="H896" i="11" a="1"/>
  <c r="H897" i="11" a="1"/>
  <c r="H898" i="11" a="1"/>
  <c r="H899" i="11" a="1"/>
  <c r="H2" i="11"/>
  <c r="H3" i="11"/>
  <c r="H4" i="11"/>
  <c r="H5" i="11"/>
  <c r="H6" i="11"/>
  <c r="H7" i="11"/>
  <c r="H8" i="11"/>
  <c r="H9" i="11"/>
  <c r="H10" i="11"/>
  <c r="J9" i="12" s="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38" i="11"/>
  <c r="H39" i="11"/>
  <c r="H40" i="11"/>
  <c r="H41" i="11"/>
  <c r="H42" i="11"/>
  <c r="H43" i="11"/>
  <c r="H44" i="11"/>
  <c r="H45" i="11"/>
  <c r="H46" i="11"/>
  <c r="H47" i="11"/>
  <c r="H48" i="11"/>
  <c r="H49" i="11"/>
  <c r="H50" i="11"/>
  <c r="H51" i="11"/>
  <c r="H52" i="11"/>
  <c r="H53" i="11"/>
  <c r="H54" i="11"/>
  <c r="H55" i="11"/>
  <c r="H56" i="11"/>
  <c r="H58" i="11"/>
  <c r="H59" i="11"/>
  <c r="H60" i="11"/>
  <c r="H61" i="11"/>
  <c r="H62" i="11"/>
  <c r="H63" i="11"/>
  <c r="H64" i="11"/>
  <c r="H65" i="11"/>
  <c r="H66" i="11"/>
  <c r="H67" i="11"/>
  <c r="H68" i="11"/>
  <c r="H69" i="11"/>
  <c r="H70" i="11"/>
  <c r="H71" i="11"/>
  <c r="H72" i="11"/>
  <c r="H73" i="11"/>
  <c r="H74" i="11"/>
  <c r="H75" i="11"/>
  <c r="H76" i="11"/>
  <c r="H77" i="11"/>
  <c r="H78" i="11"/>
  <c r="H79" i="11"/>
  <c r="H80" i="11"/>
  <c r="H81" i="11"/>
  <c r="H82" i="11"/>
  <c r="H83" i="11"/>
  <c r="H84" i="11"/>
  <c r="H85" i="11"/>
  <c r="H86" i="11"/>
  <c r="H87" i="11"/>
  <c r="H89" i="11"/>
  <c r="H90" i="11"/>
  <c r="H91" i="11"/>
  <c r="H92" i="11"/>
  <c r="H93" i="11"/>
  <c r="H94" i="11"/>
  <c r="H95" i="11"/>
  <c r="H96" i="11"/>
  <c r="H97" i="11"/>
  <c r="H98" i="11"/>
  <c r="H99" i="11"/>
  <c r="H100" i="11"/>
  <c r="H101" i="11"/>
  <c r="H102" i="11"/>
  <c r="H103" i="11"/>
  <c r="H104" i="11"/>
  <c r="H105" i="11"/>
  <c r="H106" i="11"/>
  <c r="H107" i="11"/>
  <c r="H108" i="11"/>
  <c r="H109" i="11"/>
  <c r="H110" i="11"/>
  <c r="H111" i="11"/>
  <c r="H112" i="11"/>
  <c r="H113" i="11"/>
  <c r="H114" i="11"/>
  <c r="H115" i="11"/>
  <c r="H116" i="11"/>
  <c r="H117" i="11"/>
  <c r="H118" i="11"/>
  <c r="H119" i="11"/>
  <c r="H120" i="11"/>
  <c r="H121" i="11"/>
  <c r="H122" i="11"/>
  <c r="H123" i="11"/>
  <c r="H124" i="11"/>
  <c r="H125" i="11"/>
  <c r="H126" i="11"/>
  <c r="H127" i="11"/>
  <c r="H128" i="11"/>
  <c r="H129" i="11"/>
  <c r="H130" i="11"/>
  <c r="H131" i="11"/>
  <c r="H132" i="11"/>
  <c r="H133" i="11"/>
  <c r="H134" i="11"/>
  <c r="H135" i="11"/>
  <c r="H136" i="11"/>
  <c r="H137" i="11"/>
  <c r="H138" i="11"/>
  <c r="H139" i="11"/>
  <c r="H140" i="11"/>
  <c r="H141" i="11"/>
  <c r="H142" i="11"/>
  <c r="H143" i="11"/>
  <c r="H144" i="11"/>
  <c r="H145" i="11"/>
  <c r="H146" i="11"/>
  <c r="H147" i="11"/>
  <c r="H148" i="11"/>
  <c r="H149" i="11"/>
  <c r="H150" i="11"/>
  <c r="H151" i="11"/>
  <c r="H152" i="11"/>
  <c r="H153" i="11"/>
  <c r="H154" i="11"/>
  <c r="H155" i="11"/>
  <c r="H156" i="11"/>
  <c r="H157" i="11"/>
  <c r="H158" i="11"/>
  <c r="H159" i="11"/>
  <c r="H160" i="11"/>
  <c r="H161" i="11"/>
  <c r="H162" i="11"/>
  <c r="H163" i="11"/>
  <c r="H164" i="11"/>
  <c r="H165" i="11"/>
  <c r="H166" i="11"/>
  <c r="H167" i="11"/>
  <c r="H168" i="11"/>
  <c r="H169" i="11"/>
  <c r="H170" i="11"/>
  <c r="H171" i="11"/>
  <c r="H172" i="11"/>
  <c r="H173" i="11"/>
  <c r="H174" i="11"/>
  <c r="H175" i="11"/>
  <c r="H176" i="11"/>
  <c r="H177" i="11"/>
  <c r="H178" i="11"/>
  <c r="H179" i="11"/>
  <c r="H180" i="11"/>
  <c r="H181" i="11"/>
  <c r="H182" i="11"/>
  <c r="H183" i="11"/>
  <c r="H184" i="11"/>
  <c r="H185" i="11"/>
  <c r="H186" i="11"/>
  <c r="H187" i="11"/>
  <c r="H188" i="11"/>
  <c r="H189" i="11"/>
  <c r="H190" i="11"/>
  <c r="H191" i="11"/>
  <c r="H192" i="11"/>
  <c r="H193" i="11"/>
  <c r="H194" i="11"/>
  <c r="H195" i="11"/>
  <c r="H196" i="11"/>
  <c r="H197" i="11"/>
  <c r="H198" i="11"/>
  <c r="H199" i="11"/>
  <c r="H200" i="11"/>
  <c r="H201" i="11"/>
  <c r="H202" i="11"/>
  <c r="H203" i="11"/>
  <c r="H204" i="11"/>
  <c r="H205" i="11"/>
  <c r="H206" i="11"/>
  <c r="H207" i="11"/>
  <c r="H208" i="11"/>
  <c r="H209" i="11"/>
  <c r="H210" i="11"/>
  <c r="H211" i="11"/>
  <c r="H212" i="11"/>
  <c r="H213" i="11"/>
  <c r="H214" i="11"/>
  <c r="H215" i="11"/>
  <c r="H216" i="11"/>
  <c r="H217" i="11"/>
  <c r="H218" i="11"/>
  <c r="H219" i="11"/>
  <c r="H220" i="11"/>
  <c r="H221" i="11"/>
  <c r="H222" i="11"/>
  <c r="H223" i="11"/>
  <c r="H224" i="11"/>
  <c r="H225" i="11"/>
  <c r="H226" i="11"/>
  <c r="H227" i="11"/>
  <c r="H228" i="11"/>
  <c r="H229" i="11"/>
  <c r="H230" i="11"/>
  <c r="H231" i="11"/>
  <c r="H232" i="11"/>
  <c r="H233" i="11"/>
  <c r="H234" i="11"/>
  <c r="H235" i="11"/>
  <c r="H236" i="11"/>
  <c r="H237" i="11"/>
  <c r="H238" i="11"/>
  <c r="H239" i="11"/>
  <c r="H240" i="11"/>
  <c r="H241" i="11"/>
  <c r="H242" i="11"/>
  <c r="H243" i="11"/>
  <c r="H244" i="11"/>
  <c r="H245" i="11"/>
  <c r="H246" i="11"/>
  <c r="H247" i="11"/>
  <c r="H248" i="11"/>
  <c r="H249" i="11"/>
  <c r="H250" i="11"/>
  <c r="H251" i="11"/>
  <c r="H252" i="11"/>
  <c r="H253" i="11"/>
  <c r="H254" i="11"/>
  <c r="H255" i="11"/>
  <c r="H256" i="11"/>
  <c r="H257" i="11"/>
  <c r="H258" i="11"/>
  <c r="H259" i="11"/>
  <c r="H260" i="11"/>
  <c r="H261" i="11"/>
  <c r="H262" i="11"/>
  <c r="H263" i="11"/>
  <c r="H264" i="11"/>
  <c r="H265" i="11"/>
  <c r="H266" i="11"/>
  <c r="H267" i="11"/>
  <c r="H268" i="11"/>
  <c r="H269" i="11"/>
  <c r="H270" i="11"/>
  <c r="H271" i="11"/>
  <c r="H272" i="11"/>
  <c r="H273" i="11"/>
  <c r="H274" i="11"/>
  <c r="H275" i="11"/>
  <c r="H276" i="11"/>
  <c r="H277" i="11"/>
  <c r="H278" i="11"/>
  <c r="H279" i="11"/>
  <c r="H280" i="11"/>
  <c r="H281" i="11"/>
  <c r="H282" i="11"/>
  <c r="H283" i="11"/>
  <c r="H284" i="11"/>
  <c r="H285" i="11"/>
  <c r="H286" i="11"/>
  <c r="H287" i="11"/>
  <c r="H288" i="11"/>
  <c r="H289" i="11"/>
  <c r="H290" i="11"/>
  <c r="H291" i="11"/>
  <c r="H292" i="11"/>
  <c r="H293" i="11"/>
  <c r="H294" i="11"/>
  <c r="H295" i="11"/>
  <c r="H296" i="11"/>
  <c r="H297" i="11"/>
  <c r="H298" i="11"/>
  <c r="H299" i="11"/>
  <c r="H300" i="11"/>
  <c r="H301" i="11"/>
  <c r="H302" i="11"/>
  <c r="H303" i="11"/>
  <c r="H304" i="11"/>
  <c r="H305" i="11"/>
  <c r="H306" i="11"/>
  <c r="H307" i="11"/>
  <c r="H308" i="11"/>
  <c r="H309" i="11"/>
  <c r="H310" i="11"/>
  <c r="H311" i="11"/>
  <c r="H312" i="11"/>
  <c r="H313" i="11"/>
  <c r="H314" i="11"/>
  <c r="H315" i="11"/>
  <c r="H316" i="11"/>
  <c r="H317" i="11"/>
  <c r="H318" i="11"/>
  <c r="H319" i="11"/>
  <c r="H320" i="11"/>
  <c r="H321" i="11"/>
  <c r="H322" i="11"/>
  <c r="H323" i="11"/>
  <c r="H324" i="11"/>
  <c r="H325" i="11"/>
  <c r="H326" i="11"/>
  <c r="H327" i="11"/>
  <c r="H328" i="11"/>
  <c r="H329" i="11"/>
  <c r="H330" i="11"/>
  <c r="H331" i="11"/>
  <c r="H332" i="11"/>
  <c r="H333" i="11"/>
  <c r="H334" i="11"/>
  <c r="H335" i="11"/>
  <c r="H336" i="11"/>
  <c r="H337" i="11"/>
  <c r="H338" i="11"/>
  <c r="H339" i="11"/>
  <c r="H340" i="11"/>
  <c r="H341" i="11"/>
  <c r="H342" i="11"/>
  <c r="H343" i="11"/>
  <c r="H344" i="11"/>
  <c r="H345" i="11"/>
  <c r="H346" i="11"/>
  <c r="H347" i="11"/>
  <c r="H348" i="11"/>
  <c r="H349" i="11"/>
  <c r="H350" i="11"/>
  <c r="H351" i="11"/>
  <c r="H352" i="11"/>
  <c r="H353" i="11"/>
  <c r="H354" i="11"/>
  <c r="H355" i="11"/>
  <c r="H356" i="11"/>
  <c r="H357" i="11"/>
  <c r="H358" i="11"/>
  <c r="H359" i="11"/>
  <c r="H360" i="11"/>
  <c r="H361" i="11"/>
  <c r="H362" i="11"/>
  <c r="H363" i="11"/>
  <c r="H364" i="11"/>
  <c r="H365" i="11"/>
  <c r="H366" i="11"/>
  <c r="H367" i="11"/>
  <c r="H368" i="11"/>
  <c r="H369" i="11"/>
  <c r="H370" i="11"/>
  <c r="H371" i="11"/>
  <c r="H372" i="11"/>
  <c r="H373" i="11"/>
  <c r="H374" i="11"/>
  <c r="H375" i="11"/>
  <c r="H376" i="11"/>
  <c r="H377" i="11"/>
  <c r="H378" i="11"/>
  <c r="H379" i="11"/>
  <c r="H380" i="11"/>
  <c r="H381" i="11"/>
  <c r="H382" i="11"/>
  <c r="H383" i="11"/>
  <c r="H384" i="11"/>
  <c r="H385" i="11"/>
  <c r="H386" i="11"/>
  <c r="H387" i="11"/>
  <c r="H388" i="11"/>
  <c r="H389" i="11"/>
  <c r="H390" i="11"/>
  <c r="H391" i="11"/>
  <c r="H392" i="11"/>
  <c r="H393" i="11"/>
  <c r="H394" i="11"/>
  <c r="H395" i="11"/>
  <c r="H396" i="11"/>
  <c r="H397" i="11"/>
  <c r="H398" i="11"/>
  <c r="H399" i="11"/>
  <c r="H400" i="11"/>
  <c r="H401" i="11"/>
  <c r="H402" i="11"/>
  <c r="H403" i="11"/>
  <c r="H404" i="11"/>
  <c r="H405" i="11"/>
  <c r="H406" i="11"/>
  <c r="H407" i="11"/>
  <c r="H408" i="11"/>
  <c r="H409" i="11"/>
  <c r="H410" i="11"/>
  <c r="H411" i="11"/>
  <c r="H412" i="11"/>
  <c r="H413" i="11"/>
  <c r="H414" i="11"/>
  <c r="H415" i="11"/>
  <c r="H416" i="11"/>
  <c r="H417" i="11"/>
  <c r="H418" i="11"/>
  <c r="H419" i="11"/>
  <c r="H420" i="11"/>
  <c r="H421" i="11"/>
  <c r="H422" i="11"/>
  <c r="H423" i="11"/>
  <c r="H424" i="11"/>
  <c r="H425" i="11"/>
  <c r="H426" i="11"/>
  <c r="H427" i="11"/>
  <c r="H428" i="11"/>
  <c r="H429" i="11"/>
  <c r="H430" i="11"/>
  <c r="H431" i="11"/>
  <c r="H432" i="11"/>
  <c r="H433" i="11"/>
  <c r="H434" i="11"/>
  <c r="H435" i="11"/>
  <c r="H436" i="11"/>
  <c r="H437" i="11"/>
  <c r="H438" i="11"/>
  <c r="H439" i="11"/>
  <c r="H440" i="11"/>
  <c r="H441" i="11"/>
  <c r="H442" i="11"/>
  <c r="H443" i="11"/>
  <c r="H444" i="11"/>
  <c r="H445" i="11"/>
  <c r="H446" i="11"/>
  <c r="H447" i="11"/>
  <c r="H448" i="11"/>
  <c r="H449" i="11"/>
  <c r="H450" i="11"/>
  <c r="H451" i="11"/>
  <c r="H452" i="11"/>
  <c r="H453" i="11"/>
  <c r="H454" i="11"/>
  <c r="H455" i="11"/>
  <c r="H456" i="11"/>
  <c r="H457" i="11"/>
  <c r="H458" i="11"/>
  <c r="H459" i="11"/>
  <c r="H460" i="11"/>
  <c r="H461" i="11"/>
  <c r="H462" i="11"/>
  <c r="H463" i="11"/>
  <c r="H464" i="11"/>
  <c r="H465" i="11"/>
  <c r="H466" i="11"/>
  <c r="H467" i="11"/>
  <c r="H468" i="11"/>
  <c r="H469" i="11"/>
  <c r="H470" i="11"/>
  <c r="H471" i="11"/>
  <c r="H472" i="11"/>
  <c r="H473" i="11"/>
  <c r="H474" i="11"/>
  <c r="H475" i="11"/>
  <c r="H476" i="11"/>
  <c r="H477" i="11"/>
  <c r="H478" i="11"/>
  <c r="H479" i="11"/>
  <c r="H480" i="11"/>
  <c r="H481" i="11"/>
  <c r="H482" i="11"/>
  <c r="H483" i="11"/>
  <c r="H484" i="11"/>
  <c r="H485" i="11"/>
  <c r="H486" i="11"/>
  <c r="H487" i="11"/>
  <c r="H488" i="11"/>
  <c r="H489" i="11"/>
  <c r="H490" i="11"/>
  <c r="H491" i="11"/>
  <c r="H492" i="11"/>
  <c r="H493" i="11"/>
  <c r="H494" i="11"/>
  <c r="H495" i="11"/>
  <c r="H496" i="11"/>
  <c r="H497" i="11"/>
  <c r="H498" i="11"/>
  <c r="H499" i="11"/>
  <c r="H500" i="11"/>
  <c r="H501" i="11"/>
  <c r="H502" i="11"/>
  <c r="H503" i="11"/>
  <c r="H504" i="11"/>
  <c r="H505" i="11"/>
  <c r="H506" i="11"/>
  <c r="H507" i="11"/>
  <c r="H508" i="11"/>
  <c r="H509" i="11"/>
  <c r="H510" i="11"/>
  <c r="H511" i="11"/>
  <c r="H512" i="11"/>
  <c r="H513" i="11"/>
  <c r="H514" i="11"/>
  <c r="H515" i="11"/>
  <c r="H516" i="11"/>
  <c r="H517" i="11"/>
  <c r="H518" i="11"/>
  <c r="H519" i="11"/>
  <c r="H520" i="11"/>
  <c r="H521" i="11"/>
  <c r="H522" i="11"/>
  <c r="H523" i="11"/>
  <c r="H524" i="11"/>
  <c r="H525" i="11"/>
  <c r="H526" i="11"/>
  <c r="H527" i="11"/>
  <c r="H528" i="11"/>
  <c r="H529" i="11"/>
  <c r="H530" i="11"/>
  <c r="H531" i="11"/>
  <c r="H532" i="11"/>
  <c r="H533" i="11"/>
  <c r="H534" i="11"/>
  <c r="H535" i="11"/>
  <c r="H536" i="11"/>
  <c r="H537" i="11"/>
  <c r="H538" i="11"/>
  <c r="H539" i="11"/>
  <c r="H540" i="11"/>
  <c r="H541" i="11"/>
  <c r="H542" i="11"/>
  <c r="H543" i="11"/>
  <c r="H544" i="11"/>
  <c r="H545" i="11"/>
  <c r="H546" i="11"/>
  <c r="H547" i="11"/>
  <c r="H548" i="11"/>
  <c r="H549" i="11"/>
  <c r="H550" i="11"/>
  <c r="H551" i="11"/>
  <c r="H552" i="11"/>
  <c r="H553" i="11"/>
  <c r="H554" i="11"/>
  <c r="H555" i="11"/>
  <c r="H556" i="11"/>
  <c r="H557" i="11"/>
  <c r="H558" i="11"/>
  <c r="H559" i="11"/>
  <c r="H560" i="11"/>
  <c r="H561" i="11"/>
  <c r="H562" i="11"/>
  <c r="H563" i="11"/>
  <c r="H564" i="11"/>
  <c r="H565" i="11"/>
  <c r="H566" i="11"/>
  <c r="H567" i="11"/>
  <c r="H568" i="11"/>
  <c r="H569" i="11"/>
  <c r="H570" i="11"/>
  <c r="H571" i="11"/>
  <c r="H572" i="11"/>
  <c r="H573" i="11"/>
  <c r="H574" i="11"/>
  <c r="H575" i="11"/>
  <c r="H576" i="11"/>
  <c r="H577" i="11"/>
  <c r="H578" i="11"/>
  <c r="H579" i="11"/>
  <c r="H580" i="11"/>
  <c r="H581" i="11"/>
  <c r="H582" i="11"/>
  <c r="H583" i="11"/>
  <c r="H584" i="11"/>
  <c r="H585" i="11"/>
  <c r="H586" i="11"/>
  <c r="H587" i="11"/>
  <c r="H588" i="11"/>
  <c r="H589" i="11"/>
  <c r="H590" i="11"/>
  <c r="H591" i="11"/>
  <c r="H592" i="11"/>
  <c r="H593" i="11"/>
  <c r="H594" i="11"/>
  <c r="H595" i="11"/>
  <c r="H596" i="11"/>
  <c r="H597" i="11"/>
  <c r="H598" i="11"/>
  <c r="H599" i="11"/>
  <c r="H600" i="11"/>
  <c r="H601" i="11"/>
  <c r="H602" i="11"/>
  <c r="H603" i="11"/>
  <c r="H604" i="11"/>
  <c r="H605" i="11"/>
  <c r="H606" i="11"/>
  <c r="H607" i="11"/>
  <c r="H608" i="11"/>
  <c r="H609" i="11"/>
  <c r="H610" i="11"/>
  <c r="H611" i="11"/>
  <c r="H612" i="11"/>
  <c r="H613" i="11"/>
  <c r="H614" i="11"/>
  <c r="H615" i="11"/>
  <c r="H616" i="11"/>
  <c r="H617" i="11"/>
  <c r="H618" i="11"/>
  <c r="H619" i="11"/>
  <c r="H620" i="11"/>
  <c r="H621" i="11"/>
  <c r="H622" i="11"/>
  <c r="H623" i="11"/>
  <c r="H624" i="11"/>
  <c r="H625" i="11"/>
  <c r="H626" i="11"/>
  <c r="H627" i="11"/>
  <c r="H628" i="11"/>
  <c r="H629" i="11"/>
  <c r="H630" i="11"/>
  <c r="H631" i="11"/>
  <c r="H632" i="11"/>
  <c r="H633" i="11"/>
  <c r="H634" i="11"/>
  <c r="H635" i="11"/>
  <c r="H636" i="11"/>
  <c r="H637" i="11"/>
  <c r="H638" i="11"/>
  <c r="H639" i="11"/>
  <c r="H640" i="11"/>
  <c r="H641" i="11"/>
  <c r="H642" i="11"/>
  <c r="H643" i="11"/>
  <c r="H644" i="11"/>
  <c r="H645" i="11"/>
  <c r="H646" i="11"/>
  <c r="H647" i="11"/>
  <c r="H648" i="11"/>
  <c r="H649" i="11"/>
  <c r="H650" i="11"/>
  <c r="H651" i="11"/>
  <c r="H652" i="11"/>
  <c r="H653" i="11"/>
  <c r="H654" i="11"/>
  <c r="H655" i="11"/>
  <c r="H656" i="11"/>
  <c r="H657" i="11"/>
  <c r="H658" i="11"/>
  <c r="H659" i="11"/>
  <c r="H660" i="11"/>
  <c r="H661" i="11"/>
  <c r="H662" i="11"/>
  <c r="H663" i="11"/>
  <c r="H664" i="11"/>
  <c r="H665" i="11"/>
  <c r="H666" i="11"/>
  <c r="H667" i="11"/>
  <c r="H668" i="11"/>
  <c r="H669" i="11"/>
  <c r="H670" i="11"/>
  <c r="H671" i="11"/>
  <c r="H672" i="11"/>
  <c r="H673" i="11"/>
  <c r="H674" i="11"/>
  <c r="H675" i="11"/>
  <c r="H676" i="11"/>
  <c r="H677" i="11"/>
  <c r="H678" i="11"/>
  <c r="H679" i="11"/>
  <c r="H680" i="11"/>
  <c r="H681" i="11"/>
  <c r="H682" i="11"/>
  <c r="H683" i="11"/>
  <c r="H684" i="11"/>
  <c r="H685" i="11"/>
  <c r="H686" i="11"/>
  <c r="H687" i="11"/>
  <c r="H688" i="11"/>
  <c r="H689" i="11"/>
  <c r="H690" i="11"/>
  <c r="H691" i="11"/>
  <c r="H692" i="11"/>
  <c r="H693" i="11"/>
  <c r="H694" i="11"/>
  <c r="H695" i="11"/>
  <c r="H696" i="11"/>
  <c r="H697" i="11"/>
  <c r="H698" i="11"/>
  <c r="H699" i="11"/>
  <c r="H700" i="11"/>
  <c r="H701" i="11"/>
  <c r="H702" i="11"/>
  <c r="H703" i="11"/>
  <c r="H704" i="11"/>
  <c r="H705" i="11"/>
  <c r="H706" i="11"/>
  <c r="H707" i="11"/>
  <c r="H708" i="11"/>
  <c r="H709" i="11"/>
  <c r="H710" i="11"/>
  <c r="H711" i="11"/>
  <c r="H712" i="11"/>
  <c r="H713" i="11"/>
  <c r="H714" i="11"/>
  <c r="H715" i="11"/>
  <c r="H716" i="11"/>
  <c r="H717" i="11"/>
  <c r="H718" i="11"/>
  <c r="H719" i="11"/>
  <c r="H720" i="11"/>
  <c r="H721" i="11"/>
  <c r="H722" i="11"/>
  <c r="H723" i="11"/>
  <c r="H724" i="11"/>
  <c r="H725" i="11"/>
  <c r="H726" i="11"/>
  <c r="H727" i="11"/>
  <c r="H728" i="11"/>
  <c r="H729" i="11"/>
  <c r="H730" i="11"/>
  <c r="H731" i="11"/>
  <c r="H732" i="11"/>
  <c r="H733" i="11"/>
  <c r="H734" i="11"/>
  <c r="H735" i="11"/>
  <c r="H736" i="11"/>
  <c r="H737" i="11"/>
  <c r="H738" i="11"/>
  <c r="H739" i="11"/>
  <c r="H740" i="11"/>
  <c r="H741" i="11"/>
  <c r="H742" i="11"/>
  <c r="H743" i="11"/>
  <c r="H744" i="11"/>
  <c r="H745" i="11"/>
  <c r="H746" i="11"/>
  <c r="H747" i="11"/>
  <c r="H748" i="11"/>
  <c r="H749" i="11"/>
  <c r="H750" i="11"/>
  <c r="H751" i="11"/>
  <c r="H752" i="11"/>
  <c r="H753" i="11"/>
  <c r="H754" i="11"/>
  <c r="H755" i="11"/>
  <c r="H756" i="11"/>
  <c r="H757" i="11"/>
  <c r="H758" i="11"/>
  <c r="H759" i="11"/>
  <c r="H760" i="11"/>
  <c r="H761" i="11"/>
  <c r="H762" i="11"/>
  <c r="H763" i="11"/>
  <c r="H764" i="11"/>
  <c r="H765" i="11"/>
  <c r="H766" i="11"/>
  <c r="H767" i="11"/>
  <c r="H768" i="11"/>
  <c r="H769" i="11"/>
  <c r="H770" i="11"/>
  <c r="H771" i="11"/>
  <c r="H772" i="11"/>
  <c r="H773" i="11"/>
  <c r="H774" i="11"/>
  <c r="H775" i="11"/>
  <c r="H776" i="11"/>
  <c r="H777" i="11"/>
  <c r="H778" i="11"/>
  <c r="H779" i="11"/>
  <c r="H780" i="11"/>
  <c r="H781" i="11"/>
  <c r="H782" i="11"/>
  <c r="H783" i="11"/>
  <c r="H784" i="11"/>
  <c r="H785" i="11"/>
  <c r="H786" i="11"/>
  <c r="H787" i="11"/>
  <c r="H788" i="11"/>
  <c r="H789" i="11"/>
  <c r="H790" i="11"/>
  <c r="H791" i="11"/>
  <c r="H792" i="11"/>
  <c r="H793" i="11"/>
  <c r="H794" i="11"/>
  <c r="H795" i="11"/>
  <c r="H796" i="11"/>
  <c r="H797" i="11"/>
  <c r="H798" i="11"/>
  <c r="H799" i="11"/>
  <c r="H800" i="11"/>
  <c r="H801" i="11"/>
  <c r="H802" i="11"/>
  <c r="H803" i="11"/>
  <c r="H804" i="11"/>
  <c r="H805" i="11"/>
  <c r="H806" i="11"/>
  <c r="H807" i="11"/>
  <c r="H808" i="11"/>
  <c r="H809" i="11"/>
  <c r="H810" i="11"/>
  <c r="H811" i="11"/>
  <c r="H812" i="11"/>
  <c r="H813" i="11"/>
  <c r="H814" i="11"/>
  <c r="H815" i="11"/>
  <c r="H816" i="11"/>
  <c r="H817" i="11"/>
  <c r="H818" i="11"/>
  <c r="H819" i="11"/>
  <c r="H820" i="11"/>
  <c r="H821" i="11"/>
  <c r="H822" i="11"/>
  <c r="H823" i="11"/>
  <c r="H824" i="11"/>
  <c r="H825" i="11"/>
  <c r="H826" i="11"/>
  <c r="H827" i="11"/>
  <c r="H828" i="11"/>
  <c r="H829" i="11"/>
  <c r="H830" i="11"/>
  <c r="H831" i="11"/>
  <c r="H832" i="11"/>
  <c r="H833" i="11"/>
  <c r="H834" i="11"/>
  <c r="H835" i="11"/>
  <c r="H836" i="11"/>
  <c r="H837" i="11"/>
  <c r="H838" i="11"/>
  <c r="H839" i="11"/>
  <c r="H840" i="11"/>
  <c r="H841" i="11"/>
  <c r="H842" i="11"/>
  <c r="H843" i="11"/>
  <c r="H844" i="11"/>
  <c r="H845" i="11"/>
  <c r="H846" i="11"/>
  <c r="H847" i="11"/>
  <c r="H848" i="11"/>
  <c r="H849" i="11"/>
  <c r="H850" i="11"/>
  <c r="H851" i="11"/>
  <c r="H852" i="11"/>
  <c r="H853" i="11"/>
  <c r="H854" i="11"/>
  <c r="H855" i="11"/>
  <c r="H856" i="11"/>
  <c r="H857" i="11"/>
  <c r="H858" i="11"/>
  <c r="H859" i="11"/>
  <c r="H860" i="11"/>
  <c r="H861" i="11"/>
  <c r="H862" i="11"/>
  <c r="H863" i="11"/>
  <c r="H864" i="11"/>
  <c r="H865" i="11"/>
  <c r="H866" i="11"/>
  <c r="H867" i="11"/>
  <c r="H868" i="11"/>
  <c r="H869" i="11"/>
  <c r="H870" i="11"/>
  <c r="H871" i="11"/>
  <c r="H872" i="11"/>
  <c r="H873" i="11"/>
  <c r="H874" i="11"/>
  <c r="H875" i="11"/>
  <c r="H876" i="11"/>
  <c r="H877" i="11"/>
  <c r="H878" i="11"/>
  <c r="H879" i="11"/>
  <c r="H880" i="11"/>
  <c r="H881" i="11"/>
  <c r="H882" i="11"/>
  <c r="H883" i="11"/>
  <c r="H884" i="11"/>
  <c r="H885" i="11"/>
  <c r="H886" i="11"/>
  <c r="H887" i="11"/>
  <c r="H888" i="11"/>
  <c r="H889" i="11"/>
  <c r="H890" i="11"/>
  <c r="H891" i="11"/>
  <c r="H892" i="11"/>
  <c r="H893" i="11"/>
  <c r="H894" i="11"/>
  <c r="H895" i="11"/>
  <c r="H896" i="11"/>
  <c r="H897" i="11"/>
  <c r="H898" i="11"/>
  <c r="H899" i="11"/>
  <c r="AB7" i="12"/>
  <c r="AC7" i="12"/>
  <c r="AD7" i="12" s="1"/>
  <c r="AE7" i="12"/>
  <c r="AF7" i="12" s="1"/>
  <c r="AG7" i="12" s="1"/>
  <c r="AH7" i="12" s="1"/>
  <c r="AI7" i="12" s="1"/>
  <c r="AJ7" i="12" s="1"/>
  <c r="AK7" i="12" s="1"/>
  <c r="AL7" i="12" s="1"/>
  <c r="AM7" i="12" s="1"/>
  <c r="AN7" i="12" s="1"/>
  <c r="AO7" i="12"/>
  <c r="BK59" i="12"/>
  <c r="BL58" i="12"/>
  <c r="BL59" i="12" s="1"/>
  <c r="AS59" i="12"/>
  <c r="AT58" i="12"/>
  <c r="BM58" i="12"/>
  <c r="AA59" i="12"/>
  <c r="AB58" i="12"/>
  <c r="AC58" i="12"/>
  <c r="AB59" i="12"/>
  <c r="AA8" i="12"/>
  <c r="F2" i="13"/>
  <c r="B6" i="13"/>
  <c r="B7" i="13"/>
  <c r="G2" i="1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G86" i="11"/>
  <c r="G87" i="11"/>
  <c r="G88" i="11"/>
  <c r="G89" i="11"/>
  <c r="G90" i="11"/>
  <c r="G91" i="11"/>
  <c r="G92" i="11"/>
  <c r="G93" i="11"/>
  <c r="G94" i="11"/>
  <c r="G95" i="11"/>
  <c r="G96" i="11"/>
  <c r="G97" i="11"/>
  <c r="G98" i="11"/>
  <c r="G99" i="11"/>
  <c r="G100" i="11"/>
  <c r="G101" i="11"/>
  <c r="G102" i="11"/>
  <c r="G103" i="11"/>
  <c r="G104" i="11"/>
  <c r="G105" i="11"/>
  <c r="G106" i="11"/>
  <c r="G107" i="11"/>
  <c r="G108" i="11"/>
  <c r="G109" i="11"/>
  <c r="G110" i="11"/>
  <c r="G111" i="11"/>
  <c r="G112" i="11"/>
  <c r="G113" i="11"/>
  <c r="G114" i="11"/>
  <c r="G115" i="11"/>
  <c r="G116" i="11"/>
  <c r="G117" i="11"/>
  <c r="G118" i="11"/>
  <c r="G119" i="11"/>
  <c r="G120" i="11"/>
  <c r="G121" i="11"/>
  <c r="G122" i="11"/>
  <c r="G123" i="11"/>
  <c r="G124" i="11"/>
  <c r="G125" i="11"/>
  <c r="G126" i="11"/>
  <c r="G127" i="11"/>
  <c r="G128" i="11"/>
  <c r="G129" i="11"/>
  <c r="G130" i="11"/>
  <c r="G131" i="11"/>
  <c r="G132" i="11"/>
  <c r="G133" i="11"/>
  <c r="G134" i="11"/>
  <c r="G135" i="11"/>
  <c r="G136" i="11"/>
  <c r="G137" i="11"/>
  <c r="G138" i="11"/>
  <c r="G139" i="11"/>
  <c r="G140" i="11"/>
  <c r="G141" i="11"/>
  <c r="G142" i="11"/>
  <c r="G143" i="11"/>
  <c r="G144" i="11"/>
  <c r="G145" i="11"/>
  <c r="G146" i="11"/>
  <c r="G147" i="11"/>
  <c r="G148" i="11"/>
  <c r="G149" i="11"/>
  <c r="G150" i="11"/>
  <c r="G151" i="11"/>
  <c r="G152" i="11"/>
  <c r="G153" i="11"/>
  <c r="G154" i="11"/>
  <c r="G155" i="11"/>
  <c r="G156" i="11"/>
  <c r="G157" i="11"/>
  <c r="G158" i="11"/>
  <c r="G159" i="11"/>
  <c r="G160" i="11"/>
  <c r="G161" i="11"/>
  <c r="G162" i="11"/>
  <c r="G163" i="11"/>
  <c r="G164" i="11"/>
  <c r="G165" i="11"/>
  <c r="G166" i="11"/>
  <c r="G167" i="11"/>
  <c r="G168" i="11"/>
  <c r="G169" i="11"/>
  <c r="G170" i="11"/>
  <c r="G171" i="11"/>
  <c r="G172" i="11"/>
  <c r="G173" i="11"/>
  <c r="G174" i="11"/>
  <c r="G175" i="11"/>
  <c r="G176" i="11"/>
  <c r="G177" i="11"/>
  <c r="G178" i="11"/>
  <c r="G179" i="11"/>
  <c r="G180" i="11"/>
  <c r="G181" i="11"/>
  <c r="G182" i="11"/>
  <c r="G183" i="11"/>
  <c r="G184" i="11"/>
  <c r="G185" i="11"/>
  <c r="G186" i="11"/>
  <c r="G187" i="11"/>
  <c r="G188" i="11"/>
  <c r="G189" i="11"/>
  <c r="G190" i="11"/>
  <c r="G191" i="11"/>
  <c r="G192" i="11"/>
  <c r="G193" i="11"/>
  <c r="G194" i="11"/>
  <c r="G195" i="11"/>
  <c r="G196" i="11"/>
  <c r="G197" i="11"/>
  <c r="G198" i="11"/>
  <c r="G199" i="11"/>
  <c r="G200" i="11"/>
  <c r="G201" i="11"/>
  <c r="G202" i="11"/>
  <c r="G203" i="11"/>
  <c r="G204" i="11"/>
  <c r="G205" i="11"/>
  <c r="G206" i="11"/>
  <c r="G207" i="11"/>
  <c r="G208" i="11"/>
  <c r="G209" i="11"/>
  <c r="G210" i="11"/>
  <c r="G211" i="11"/>
  <c r="G212" i="11"/>
  <c r="G213" i="11"/>
  <c r="G214" i="11"/>
  <c r="G215" i="11"/>
  <c r="G216" i="11"/>
  <c r="G217" i="11"/>
  <c r="G218" i="11"/>
  <c r="G219" i="11"/>
  <c r="G220" i="11"/>
  <c r="G221" i="11"/>
  <c r="G222" i="11"/>
  <c r="G223" i="11"/>
  <c r="G224" i="11"/>
  <c r="G225" i="11"/>
  <c r="G226" i="11"/>
  <c r="G227" i="11"/>
  <c r="G228" i="11"/>
  <c r="G229" i="11"/>
  <c r="G230" i="11"/>
  <c r="G231" i="11"/>
  <c r="G232" i="11"/>
  <c r="G233" i="11"/>
  <c r="G234" i="11"/>
  <c r="G235" i="11"/>
  <c r="G236" i="11"/>
  <c r="G237" i="11"/>
  <c r="G238" i="11"/>
  <c r="G239" i="11"/>
  <c r="G240" i="11"/>
  <c r="G241" i="11"/>
  <c r="G242" i="11"/>
  <c r="G243" i="11"/>
  <c r="G244" i="11"/>
  <c r="G245" i="11"/>
  <c r="G246" i="11"/>
  <c r="G247" i="11"/>
  <c r="G248" i="11"/>
  <c r="G249" i="11"/>
  <c r="G250" i="11"/>
  <c r="G251" i="11"/>
  <c r="G252" i="11"/>
  <c r="G253" i="11"/>
  <c r="G254" i="11"/>
  <c r="G255" i="11"/>
  <c r="G256" i="11"/>
  <c r="G257" i="11"/>
  <c r="G258" i="11"/>
  <c r="G259" i="11"/>
  <c r="G260" i="11"/>
  <c r="G261" i="11"/>
  <c r="G262" i="11"/>
  <c r="G263" i="11"/>
  <c r="G264" i="11"/>
  <c r="G265" i="11"/>
  <c r="G266" i="11"/>
  <c r="G267" i="11"/>
  <c r="G268" i="11"/>
  <c r="G269" i="11"/>
  <c r="G270" i="11"/>
  <c r="G271" i="11"/>
  <c r="G272" i="11"/>
  <c r="G273" i="11"/>
  <c r="G274" i="11"/>
  <c r="G275" i="11"/>
  <c r="G276" i="11"/>
  <c r="G277" i="11"/>
  <c r="G278" i="11"/>
  <c r="G279" i="11"/>
  <c r="G280" i="11"/>
  <c r="G281" i="11"/>
  <c r="G282" i="11"/>
  <c r="G283" i="11"/>
  <c r="G284" i="11"/>
  <c r="G285" i="11"/>
  <c r="G286" i="11"/>
  <c r="G287" i="11"/>
  <c r="G288" i="11"/>
  <c r="G289" i="11"/>
  <c r="G290" i="11"/>
  <c r="G291" i="11"/>
  <c r="G292" i="11"/>
  <c r="G293" i="11"/>
  <c r="G294" i="11"/>
  <c r="G295" i="11"/>
  <c r="G296" i="11"/>
  <c r="G297" i="11"/>
  <c r="G298" i="11"/>
  <c r="G299" i="11"/>
  <c r="G300" i="11"/>
  <c r="G301" i="11"/>
  <c r="G302" i="11"/>
  <c r="G303" i="11"/>
  <c r="G304" i="11"/>
  <c r="G305" i="11"/>
  <c r="G306" i="11"/>
  <c r="G307" i="11"/>
  <c r="G308" i="11"/>
  <c r="G309" i="11"/>
  <c r="G310" i="11"/>
  <c r="G311" i="11"/>
  <c r="G312" i="11"/>
  <c r="G313" i="11"/>
  <c r="G314" i="11"/>
  <c r="G315" i="11"/>
  <c r="G316" i="11"/>
  <c r="G317" i="11"/>
  <c r="G318" i="11"/>
  <c r="G319" i="11"/>
  <c r="G320" i="11"/>
  <c r="G321" i="11"/>
  <c r="G322" i="11"/>
  <c r="G323" i="11"/>
  <c r="G324" i="11"/>
  <c r="G325" i="11"/>
  <c r="G326" i="11"/>
  <c r="G327" i="11"/>
  <c r="G328" i="11"/>
  <c r="G329" i="11"/>
  <c r="G330" i="11"/>
  <c r="G331" i="11"/>
  <c r="G332" i="11"/>
  <c r="G333" i="11"/>
  <c r="G334" i="11"/>
  <c r="G335" i="11"/>
  <c r="G336" i="11"/>
  <c r="G337" i="11"/>
  <c r="G338" i="11"/>
  <c r="G339" i="11"/>
  <c r="G340" i="11"/>
  <c r="G341" i="11"/>
  <c r="G342" i="11"/>
  <c r="G343" i="11"/>
  <c r="G344" i="11"/>
  <c r="G345" i="11"/>
  <c r="G346" i="11"/>
  <c r="G347" i="11"/>
  <c r="G348" i="11"/>
  <c r="G349" i="11"/>
  <c r="G350" i="11"/>
  <c r="G351" i="11"/>
  <c r="G352" i="11"/>
  <c r="G353" i="11"/>
  <c r="G354" i="11"/>
  <c r="G355" i="11"/>
  <c r="G356" i="11"/>
  <c r="G357" i="11"/>
  <c r="G358" i="11"/>
  <c r="G359" i="11"/>
  <c r="G360" i="11"/>
  <c r="G361" i="11"/>
  <c r="G362" i="11"/>
  <c r="G363" i="11"/>
  <c r="G364" i="11"/>
  <c r="G365" i="11"/>
  <c r="G366" i="11"/>
  <c r="G367" i="11"/>
  <c r="G368" i="11"/>
  <c r="G369" i="11"/>
  <c r="G370" i="11"/>
  <c r="G371" i="11"/>
  <c r="G372" i="11"/>
  <c r="G373" i="11"/>
  <c r="G374" i="11"/>
  <c r="G375" i="11"/>
  <c r="G376" i="11"/>
  <c r="G377" i="11"/>
  <c r="G378" i="11"/>
  <c r="G379" i="11"/>
  <c r="G380" i="11"/>
  <c r="G381" i="11"/>
  <c r="G382" i="11"/>
  <c r="G383" i="11"/>
  <c r="G384" i="11"/>
  <c r="G385" i="11"/>
  <c r="G386" i="11"/>
  <c r="G387" i="11"/>
  <c r="G388" i="11"/>
  <c r="G389" i="11"/>
  <c r="G390" i="11"/>
  <c r="G391" i="11"/>
  <c r="G392" i="11"/>
  <c r="G393" i="11"/>
  <c r="G394" i="11"/>
  <c r="G395" i="11"/>
  <c r="G396" i="11"/>
  <c r="G397" i="11"/>
  <c r="G398" i="11"/>
  <c r="G399" i="11"/>
  <c r="G400" i="11"/>
  <c r="G401" i="11"/>
  <c r="G402" i="11"/>
  <c r="G403" i="11"/>
  <c r="G404" i="11"/>
  <c r="G405" i="11"/>
  <c r="G406" i="11"/>
  <c r="G407" i="11"/>
  <c r="G408" i="11"/>
  <c r="G409" i="11"/>
  <c r="G410" i="11"/>
  <c r="G411" i="11"/>
  <c r="G412" i="11"/>
  <c r="G413" i="11"/>
  <c r="G414" i="11"/>
  <c r="G415" i="11"/>
  <c r="G416" i="11"/>
  <c r="G417" i="11"/>
  <c r="G418" i="11"/>
  <c r="G419" i="11"/>
  <c r="G420" i="11"/>
  <c r="G421" i="11"/>
  <c r="G422" i="11"/>
  <c r="G423" i="11"/>
  <c r="G424" i="11"/>
  <c r="G425" i="11"/>
  <c r="G426" i="11"/>
  <c r="G427" i="11"/>
  <c r="G428" i="11"/>
  <c r="G429" i="11"/>
  <c r="G430" i="11"/>
  <c r="G431" i="11"/>
  <c r="G432" i="11"/>
  <c r="G433" i="11"/>
  <c r="G434" i="11"/>
  <c r="G435" i="11"/>
  <c r="G436" i="11"/>
  <c r="G437" i="11"/>
  <c r="G438" i="11"/>
  <c r="G439" i="11"/>
  <c r="G440" i="11"/>
  <c r="G441" i="11"/>
  <c r="G442" i="11"/>
  <c r="G443" i="11"/>
  <c r="G444" i="11"/>
  <c r="G445" i="11"/>
  <c r="G446" i="11"/>
  <c r="G447" i="11"/>
  <c r="G448" i="11"/>
  <c r="G449" i="11"/>
  <c r="G450" i="11"/>
  <c r="G451" i="11"/>
  <c r="G452" i="11"/>
  <c r="G453" i="11"/>
  <c r="G454" i="11"/>
  <c r="G455" i="11"/>
  <c r="G456" i="11"/>
  <c r="G457" i="11"/>
  <c r="G458" i="11"/>
  <c r="G459" i="11"/>
  <c r="G460" i="11"/>
  <c r="G461" i="11"/>
  <c r="G462" i="11"/>
  <c r="G463" i="11"/>
  <c r="G464" i="11"/>
  <c r="G465" i="11"/>
  <c r="G466" i="11"/>
  <c r="G467" i="11"/>
  <c r="G468" i="11"/>
  <c r="G469" i="11"/>
  <c r="G470" i="11"/>
  <c r="G471" i="11"/>
  <c r="G472" i="11"/>
  <c r="G473" i="11"/>
  <c r="G474" i="11"/>
  <c r="G475" i="11"/>
  <c r="G476" i="11"/>
  <c r="G477" i="11"/>
  <c r="G478" i="11"/>
  <c r="G479" i="11"/>
  <c r="G480" i="11"/>
  <c r="G481" i="11"/>
  <c r="G482" i="11"/>
  <c r="G483" i="11"/>
  <c r="G484" i="11"/>
  <c r="G485" i="11"/>
  <c r="G486" i="11"/>
  <c r="G487" i="11"/>
  <c r="G488" i="11"/>
  <c r="G489" i="11"/>
  <c r="G490" i="11"/>
  <c r="G491" i="11"/>
  <c r="G492" i="11"/>
  <c r="G493" i="11"/>
  <c r="G494" i="11"/>
  <c r="G495" i="11"/>
  <c r="G496" i="11"/>
  <c r="G497" i="11"/>
  <c r="G498" i="11"/>
  <c r="G499" i="11"/>
  <c r="G500" i="11"/>
  <c r="G501" i="11"/>
  <c r="G502" i="11"/>
  <c r="G503" i="11"/>
  <c r="G504" i="11"/>
  <c r="G505" i="11"/>
  <c r="G506" i="11"/>
  <c r="G507" i="11"/>
  <c r="G508" i="11"/>
  <c r="G509" i="11"/>
  <c r="G510" i="11"/>
  <c r="G511" i="11"/>
  <c r="G512" i="11"/>
  <c r="G513" i="11"/>
  <c r="G514" i="11"/>
  <c r="G515" i="11"/>
  <c r="G516" i="11"/>
  <c r="G517" i="11"/>
  <c r="G518" i="11"/>
  <c r="G519" i="11"/>
  <c r="G520" i="11"/>
  <c r="G521" i="11"/>
  <c r="G522" i="11"/>
  <c r="G523" i="11"/>
  <c r="G524" i="11"/>
  <c r="G525" i="11"/>
  <c r="G526" i="11"/>
  <c r="G527" i="11"/>
  <c r="G528" i="11"/>
  <c r="G529" i="11"/>
  <c r="G530" i="11"/>
  <c r="G531" i="11"/>
  <c r="G532" i="11"/>
  <c r="G533" i="11"/>
  <c r="G534" i="11"/>
  <c r="G535" i="11"/>
  <c r="G536" i="11"/>
  <c r="G537" i="11"/>
  <c r="G538" i="11"/>
  <c r="G539" i="11"/>
  <c r="G540" i="11"/>
  <c r="G541" i="11"/>
  <c r="G542" i="11"/>
  <c r="G543" i="11"/>
  <c r="G544" i="11"/>
  <c r="G545" i="11"/>
  <c r="G546" i="11"/>
  <c r="G547" i="11"/>
  <c r="G548" i="11"/>
  <c r="G549" i="11"/>
  <c r="G550" i="11"/>
  <c r="G551" i="11"/>
  <c r="G552" i="11"/>
  <c r="G553" i="11"/>
  <c r="G554" i="11"/>
  <c r="G555" i="11"/>
  <c r="G556" i="11"/>
  <c r="G557" i="11"/>
  <c r="G558" i="11"/>
  <c r="G559" i="11"/>
  <c r="G560" i="11"/>
  <c r="G561" i="11"/>
  <c r="G562" i="11"/>
  <c r="G563" i="11"/>
  <c r="G564" i="11"/>
  <c r="G565" i="11"/>
  <c r="G566" i="11"/>
  <c r="G567" i="11"/>
  <c r="G568" i="11"/>
  <c r="G569" i="11"/>
  <c r="G570" i="11"/>
  <c r="G571" i="11"/>
  <c r="G572" i="11"/>
  <c r="G573" i="11"/>
  <c r="G574" i="11"/>
  <c r="G575" i="11"/>
  <c r="G576" i="11"/>
  <c r="G577" i="11"/>
  <c r="G578" i="11"/>
  <c r="G579" i="11"/>
  <c r="G580" i="11"/>
  <c r="G581" i="11"/>
  <c r="G582" i="11"/>
  <c r="G583" i="11"/>
  <c r="G584" i="11"/>
  <c r="G585" i="11"/>
  <c r="G586" i="11"/>
  <c r="G587" i="11"/>
  <c r="G588" i="11"/>
  <c r="G589" i="11"/>
  <c r="G590" i="11"/>
  <c r="G591" i="11"/>
  <c r="G592" i="11"/>
  <c r="G593" i="11"/>
  <c r="G594" i="11"/>
  <c r="G595" i="11"/>
  <c r="G596" i="11"/>
  <c r="G597" i="11"/>
  <c r="G598" i="11"/>
  <c r="G599" i="11"/>
  <c r="G600" i="11"/>
  <c r="G601" i="11"/>
  <c r="G602" i="11"/>
  <c r="G603" i="11"/>
  <c r="G604" i="11"/>
  <c r="G605" i="11"/>
  <c r="G606" i="11"/>
  <c r="G607" i="11"/>
  <c r="G608" i="11"/>
  <c r="G609" i="11"/>
  <c r="G610" i="11"/>
  <c r="G611" i="11"/>
  <c r="G612" i="11"/>
  <c r="G613" i="11"/>
  <c r="G614" i="11"/>
  <c r="G615" i="11"/>
  <c r="G616" i="11"/>
  <c r="G617" i="11"/>
  <c r="G618" i="11"/>
  <c r="G619" i="11"/>
  <c r="G620" i="11"/>
  <c r="G621" i="11"/>
  <c r="G622" i="11"/>
  <c r="G623" i="11"/>
  <c r="G624" i="11"/>
  <c r="G625" i="11"/>
  <c r="G626" i="11"/>
  <c r="G627" i="11"/>
  <c r="G628" i="11"/>
  <c r="G629" i="11"/>
  <c r="G630" i="11"/>
  <c r="G631" i="11"/>
  <c r="G632" i="11"/>
  <c r="G633" i="11"/>
  <c r="G634" i="11"/>
  <c r="G635" i="11"/>
  <c r="G636" i="11"/>
  <c r="G637" i="11"/>
  <c r="G638" i="11"/>
  <c r="G639" i="11"/>
  <c r="G640" i="11"/>
  <c r="G641" i="11"/>
  <c r="G642" i="11"/>
  <c r="G643" i="11"/>
  <c r="G644" i="11"/>
  <c r="G645" i="11"/>
  <c r="G646" i="11"/>
  <c r="G647" i="11"/>
  <c r="G648" i="11"/>
  <c r="G649" i="11"/>
  <c r="G650" i="11"/>
  <c r="G651" i="11"/>
  <c r="G652" i="11"/>
  <c r="G653" i="11"/>
  <c r="G654" i="11"/>
  <c r="G655" i="11"/>
  <c r="G656" i="11"/>
  <c r="G657" i="11"/>
  <c r="G658" i="11"/>
  <c r="G659" i="11"/>
  <c r="G660" i="11"/>
  <c r="G661" i="11"/>
  <c r="G662" i="11"/>
  <c r="G663" i="11"/>
  <c r="G664" i="11"/>
  <c r="G665" i="11"/>
  <c r="G666" i="11"/>
  <c r="G667" i="11"/>
  <c r="G668" i="11"/>
  <c r="G669" i="11"/>
  <c r="G670" i="11"/>
  <c r="G671" i="11"/>
  <c r="G672" i="11"/>
  <c r="G673" i="11"/>
  <c r="G674" i="11"/>
  <c r="G675" i="11"/>
  <c r="G676" i="11"/>
  <c r="G677" i="11"/>
  <c r="G678" i="11"/>
  <c r="G679" i="11"/>
  <c r="G680" i="11"/>
  <c r="G681" i="11"/>
  <c r="G682" i="11"/>
  <c r="G683" i="11"/>
  <c r="G684" i="11"/>
  <c r="G685" i="11"/>
  <c r="G686" i="11"/>
  <c r="G687" i="11"/>
  <c r="G688" i="11"/>
  <c r="G689" i="11"/>
  <c r="G690" i="11"/>
  <c r="G691" i="11"/>
  <c r="G692" i="11"/>
  <c r="G693" i="11"/>
  <c r="G694" i="11"/>
  <c r="G695" i="11"/>
  <c r="G696" i="11"/>
  <c r="G697" i="11"/>
  <c r="G698" i="11"/>
  <c r="G699" i="11"/>
  <c r="G700" i="11"/>
  <c r="G701" i="11"/>
  <c r="G702" i="11"/>
  <c r="G703" i="11"/>
  <c r="G704" i="11"/>
  <c r="G705" i="11"/>
  <c r="G706" i="11"/>
  <c r="G707" i="11"/>
  <c r="G708" i="11"/>
  <c r="G709" i="11"/>
  <c r="G710" i="11"/>
  <c r="G711" i="11"/>
  <c r="G712" i="11"/>
  <c r="G713" i="11"/>
  <c r="G714" i="11"/>
  <c r="G715" i="11"/>
  <c r="G716" i="11"/>
  <c r="G717" i="11"/>
  <c r="G718" i="11"/>
  <c r="G719" i="11"/>
  <c r="G720" i="11"/>
  <c r="G721" i="11"/>
  <c r="G722" i="11"/>
  <c r="G723" i="11"/>
  <c r="G724" i="11"/>
  <c r="G725" i="11"/>
  <c r="G726" i="11"/>
  <c r="G727" i="11"/>
  <c r="G728" i="11"/>
  <c r="G729" i="11"/>
  <c r="G730" i="11"/>
  <c r="G731" i="11"/>
  <c r="G732" i="11"/>
  <c r="G733" i="11"/>
  <c r="G734" i="11"/>
  <c r="G735" i="11"/>
  <c r="G736" i="11"/>
  <c r="G737" i="11"/>
  <c r="G738" i="11"/>
  <c r="G739" i="11"/>
  <c r="G740" i="11"/>
  <c r="G741" i="11"/>
  <c r="G742" i="11"/>
  <c r="G743" i="11"/>
  <c r="G744" i="11"/>
  <c r="G745" i="11"/>
  <c r="G746" i="11"/>
  <c r="G747" i="11"/>
  <c r="G748" i="11"/>
  <c r="G749" i="11"/>
  <c r="G750" i="11"/>
  <c r="G751" i="11"/>
  <c r="G752" i="11"/>
  <c r="G753" i="11"/>
  <c r="G754" i="11"/>
  <c r="G755" i="11"/>
  <c r="G756" i="11"/>
  <c r="G757" i="11"/>
  <c r="G758" i="11"/>
  <c r="G759" i="11"/>
  <c r="G760" i="11"/>
  <c r="G761" i="11"/>
  <c r="G762" i="11"/>
  <c r="G763" i="11"/>
  <c r="G764" i="11"/>
  <c r="G765" i="11"/>
  <c r="G766" i="11"/>
  <c r="G767" i="11"/>
  <c r="G768" i="11"/>
  <c r="G769" i="11"/>
  <c r="G770" i="11"/>
  <c r="G771" i="11"/>
  <c r="G772" i="11"/>
  <c r="G773" i="11"/>
  <c r="G774" i="11"/>
  <c r="G775" i="11"/>
  <c r="G776" i="11"/>
  <c r="G777" i="11"/>
  <c r="G778" i="11"/>
  <c r="G779" i="11"/>
  <c r="G780" i="11"/>
  <c r="G781" i="11"/>
  <c r="G782" i="11"/>
  <c r="G783" i="11"/>
  <c r="G784" i="11"/>
  <c r="G785" i="11"/>
  <c r="G786" i="11"/>
  <c r="G787" i="11"/>
  <c r="G788" i="11"/>
  <c r="G789" i="11"/>
  <c r="G790" i="11"/>
  <c r="G791" i="11"/>
  <c r="G792" i="11"/>
  <c r="G793" i="11"/>
  <c r="G794" i="11"/>
  <c r="G795" i="11"/>
  <c r="G796" i="11"/>
  <c r="G797" i="11"/>
  <c r="G798" i="11"/>
  <c r="G799" i="11"/>
  <c r="G800" i="11"/>
  <c r="G801" i="11"/>
  <c r="G802" i="11"/>
  <c r="G803" i="11"/>
  <c r="G804" i="11"/>
  <c r="G805" i="11"/>
  <c r="G806" i="11"/>
  <c r="G807" i="11"/>
  <c r="G808" i="11"/>
  <c r="G809" i="11"/>
  <c r="G810" i="11"/>
  <c r="G811" i="11"/>
  <c r="G812" i="11"/>
  <c r="G813" i="11"/>
  <c r="G814" i="11"/>
  <c r="G815" i="11"/>
  <c r="G816" i="11"/>
  <c r="G817" i="11"/>
  <c r="G818" i="11"/>
  <c r="G819" i="11"/>
  <c r="G820" i="11"/>
  <c r="G821" i="11"/>
  <c r="G822" i="11"/>
  <c r="G823" i="11"/>
  <c r="G824" i="11"/>
  <c r="G825" i="11"/>
  <c r="G826" i="11"/>
  <c r="G827" i="11"/>
  <c r="G828" i="11"/>
  <c r="G829" i="11"/>
  <c r="G830" i="11"/>
  <c r="G831" i="11"/>
  <c r="G832" i="11"/>
  <c r="G833" i="11"/>
  <c r="G834" i="11"/>
  <c r="G835" i="11"/>
  <c r="G836" i="11"/>
  <c r="G837" i="11"/>
  <c r="G838" i="11"/>
  <c r="G839" i="11"/>
  <c r="G840" i="11"/>
  <c r="G841" i="11"/>
  <c r="G842" i="11"/>
  <c r="G843" i="11"/>
  <c r="G844" i="11"/>
  <c r="G845" i="11"/>
  <c r="G846" i="11"/>
  <c r="G847" i="11"/>
  <c r="G848" i="11"/>
  <c r="G849" i="11"/>
  <c r="G850" i="11"/>
  <c r="G851" i="11"/>
  <c r="G852" i="11"/>
  <c r="G853" i="11"/>
  <c r="G854" i="11"/>
  <c r="G855" i="11"/>
  <c r="G856" i="11"/>
  <c r="G857" i="11"/>
  <c r="G858" i="11"/>
  <c r="G859" i="11"/>
  <c r="G860" i="11"/>
  <c r="G861" i="11"/>
  <c r="G862" i="11"/>
  <c r="G863" i="11"/>
  <c r="G864" i="11"/>
  <c r="G865" i="11"/>
  <c r="G866" i="11"/>
  <c r="G867" i="11"/>
  <c r="G868" i="11"/>
  <c r="G869" i="11"/>
  <c r="G870" i="11"/>
  <c r="G871" i="11"/>
  <c r="G872" i="11"/>
  <c r="G873" i="11"/>
  <c r="G874" i="11"/>
  <c r="G875" i="11"/>
  <c r="G876" i="11"/>
  <c r="G877" i="11"/>
  <c r="G878" i="11"/>
  <c r="G879" i="11"/>
  <c r="G880" i="11"/>
  <c r="G881" i="11"/>
  <c r="G882" i="11"/>
  <c r="G883" i="11"/>
  <c r="G884" i="11"/>
  <c r="G885" i="11"/>
  <c r="G886" i="11"/>
  <c r="G887" i="11"/>
  <c r="G888" i="11"/>
  <c r="G889" i="11"/>
  <c r="G890" i="11"/>
  <c r="G891" i="11"/>
  <c r="G892" i="11"/>
  <c r="G893" i="11"/>
  <c r="G894" i="11"/>
  <c r="G895" i="11"/>
  <c r="G896" i="11"/>
  <c r="G897" i="11"/>
  <c r="G898" i="11"/>
  <c r="G899" i="11"/>
  <c r="L80" i="13"/>
  <c r="M80" i="13"/>
  <c r="N80" i="13"/>
  <c r="O80" i="13"/>
  <c r="P80" i="13"/>
  <c r="Q80" i="13"/>
  <c r="R80" i="13"/>
  <c r="S80" i="13"/>
  <c r="CD33" i="12"/>
  <c r="CE33" i="12"/>
  <c r="CF33" i="12" s="1"/>
  <c r="CF34" i="12" s="1"/>
  <c r="CE34" i="12"/>
  <c r="CC34" i="12"/>
  <c r="B45" i="13"/>
  <c r="L47" i="13"/>
  <c r="L48" i="13"/>
  <c r="L49" i="13"/>
  <c r="L50" i="13"/>
  <c r="L51" i="13"/>
  <c r="L52" i="13"/>
  <c r="L53" i="13"/>
  <c r="L54" i="13"/>
  <c r="L55" i="13"/>
  <c r="L56" i="13"/>
  <c r="L57" i="13"/>
  <c r="L58" i="13"/>
  <c r="L59" i="13"/>
  <c r="L60" i="13"/>
  <c r="L61" i="13"/>
  <c r="L62" i="13"/>
  <c r="L63" i="13"/>
  <c r="L64" i="13"/>
  <c r="L65" i="13"/>
  <c r="L66" i="13"/>
  <c r="L67" i="13"/>
  <c r="L68" i="13"/>
  <c r="L69" i="13"/>
  <c r="L70" i="13"/>
  <c r="L71" i="13"/>
  <c r="L72" i="13"/>
  <c r="L73" i="13"/>
  <c r="L74" i="13"/>
  <c r="L75" i="13"/>
  <c r="L76" i="13"/>
  <c r="L77" i="13"/>
  <c r="L78" i="13"/>
  <c r="L79" i="13"/>
  <c r="M46" i="13"/>
  <c r="M47" i="13"/>
  <c r="M48" i="13"/>
  <c r="M49" i="13"/>
  <c r="M50" i="13"/>
  <c r="M51" i="13"/>
  <c r="M52" i="13"/>
  <c r="M53" i="13"/>
  <c r="M54" i="13"/>
  <c r="M55" i="13"/>
  <c r="M56" i="13"/>
  <c r="M57" i="13"/>
  <c r="M58" i="13"/>
  <c r="M59" i="13"/>
  <c r="M60" i="13"/>
  <c r="M61" i="13"/>
  <c r="M62" i="13"/>
  <c r="M63" i="13"/>
  <c r="M64" i="13"/>
  <c r="M65" i="13"/>
  <c r="M66" i="13"/>
  <c r="M67" i="13"/>
  <c r="M68" i="13"/>
  <c r="M69" i="13"/>
  <c r="M70" i="13"/>
  <c r="M71" i="13"/>
  <c r="M72" i="13"/>
  <c r="M73" i="13"/>
  <c r="M74" i="13"/>
  <c r="M75" i="13"/>
  <c r="M76" i="13"/>
  <c r="M77" i="13"/>
  <c r="M78" i="13"/>
  <c r="M79" i="13"/>
  <c r="S79" i="13"/>
  <c r="R79" i="13"/>
  <c r="Q79" i="13"/>
  <c r="P79" i="13"/>
  <c r="O79" i="13"/>
  <c r="N79" i="13"/>
  <c r="S78" i="13"/>
  <c r="R78" i="13"/>
  <c r="Q78" i="13"/>
  <c r="P78" i="13"/>
  <c r="O78" i="13"/>
  <c r="N78" i="13"/>
  <c r="S77" i="13"/>
  <c r="R77" i="13"/>
  <c r="Q77" i="13"/>
  <c r="P77" i="13"/>
  <c r="O77" i="13"/>
  <c r="N77" i="13"/>
  <c r="S76" i="13"/>
  <c r="R76" i="13"/>
  <c r="Q76" i="13"/>
  <c r="P76" i="13"/>
  <c r="O76" i="13"/>
  <c r="N76" i="13"/>
  <c r="S75" i="13"/>
  <c r="R75" i="13"/>
  <c r="Q75" i="13"/>
  <c r="P75" i="13"/>
  <c r="O75" i="13"/>
  <c r="N75" i="13"/>
  <c r="S74" i="13"/>
  <c r="R74" i="13"/>
  <c r="Q74" i="13"/>
  <c r="P74" i="13"/>
  <c r="O74" i="13"/>
  <c r="N74" i="13"/>
  <c r="S73" i="13"/>
  <c r="R73" i="13"/>
  <c r="Q73" i="13"/>
  <c r="P73" i="13"/>
  <c r="O73" i="13"/>
  <c r="N73" i="13"/>
  <c r="S72" i="13"/>
  <c r="R72" i="13"/>
  <c r="Q72" i="13"/>
  <c r="P72" i="13"/>
  <c r="O72" i="13"/>
  <c r="N72" i="13"/>
  <c r="S71" i="13"/>
  <c r="R71" i="13"/>
  <c r="Q71" i="13"/>
  <c r="P71" i="13"/>
  <c r="O71" i="13"/>
  <c r="N71" i="13"/>
  <c r="S70" i="13"/>
  <c r="R70" i="13"/>
  <c r="Q70" i="13"/>
  <c r="P70" i="13"/>
  <c r="O70" i="13"/>
  <c r="N70" i="13"/>
  <c r="S69" i="13"/>
  <c r="R69" i="13"/>
  <c r="Q69" i="13"/>
  <c r="P69" i="13"/>
  <c r="O69" i="13"/>
  <c r="N69" i="13"/>
  <c r="S68" i="13"/>
  <c r="R68" i="13"/>
  <c r="Q68" i="13"/>
  <c r="P68" i="13"/>
  <c r="O68" i="13"/>
  <c r="N68" i="13"/>
  <c r="S67" i="13"/>
  <c r="R67" i="13"/>
  <c r="Q67" i="13"/>
  <c r="P67" i="13"/>
  <c r="O67" i="13"/>
  <c r="N67" i="13"/>
  <c r="S66" i="13"/>
  <c r="R66" i="13"/>
  <c r="Q66" i="13"/>
  <c r="P66" i="13"/>
  <c r="O66" i="13"/>
  <c r="N66" i="13"/>
  <c r="S65" i="13"/>
  <c r="R65" i="13"/>
  <c r="Q65" i="13"/>
  <c r="P65" i="13"/>
  <c r="O65" i="13"/>
  <c r="N65" i="13"/>
  <c r="S64" i="13"/>
  <c r="R64" i="13"/>
  <c r="Q64" i="13"/>
  <c r="P64" i="13"/>
  <c r="O64" i="13"/>
  <c r="N64" i="13"/>
  <c r="S63" i="13"/>
  <c r="R63" i="13"/>
  <c r="Q63" i="13"/>
  <c r="P63" i="13"/>
  <c r="O63" i="13"/>
  <c r="N63" i="13"/>
  <c r="S62" i="13"/>
  <c r="R62" i="13"/>
  <c r="Q62" i="13"/>
  <c r="P62" i="13"/>
  <c r="O62" i="13"/>
  <c r="N62" i="13"/>
  <c r="S61" i="13"/>
  <c r="R61" i="13"/>
  <c r="Q61" i="13"/>
  <c r="P61" i="13"/>
  <c r="O61" i="13"/>
  <c r="N61" i="13"/>
  <c r="S60" i="13"/>
  <c r="R60" i="13"/>
  <c r="Q60" i="13"/>
  <c r="P60" i="13"/>
  <c r="O60" i="13"/>
  <c r="N60" i="13"/>
  <c r="S59" i="13"/>
  <c r="R59" i="13"/>
  <c r="Q59" i="13"/>
  <c r="P59" i="13"/>
  <c r="O59" i="13"/>
  <c r="N59" i="13"/>
  <c r="S58" i="13"/>
  <c r="R58" i="13"/>
  <c r="Q58" i="13"/>
  <c r="P58" i="13"/>
  <c r="O58" i="13"/>
  <c r="N58" i="13"/>
  <c r="S57" i="13"/>
  <c r="R57" i="13"/>
  <c r="Q57" i="13"/>
  <c r="P57" i="13"/>
  <c r="O57" i="13"/>
  <c r="N57" i="13"/>
  <c r="S56" i="13"/>
  <c r="R56" i="13"/>
  <c r="Q56" i="13"/>
  <c r="P56" i="13"/>
  <c r="O56" i="13"/>
  <c r="N56" i="13"/>
  <c r="S55" i="13"/>
  <c r="R55" i="13"/>
  <c r="Q55" i="13"/>
  <c r="P55" i="13"/>
  <c r="O55" i="13"/>
  <c r="N55" i="13"/>
  <c r="S54" i="13"/>
  <c r="R54" i="13"/>
  <c r="Q54" i="13"/>
  <c r="P54" i="13"/>
  <c r="O54" i="13"/>
  <c r="N54" i="13"/>
  <c r="S53" i="13"/>
  <c r="R53" i="13"/>
  <c r="Q53" i="13"/>
  <c r="P53" i="13"/>
  <c r="O53" i="13"/>
  <c r="N53" i="13"/>
  <c r="S52" i="13"/>
  <c r="R52" i="13"/>
  <c r="Q52" i="13"/>
  <c r="P52" i="13"/>
  <c r="O52" i="13"/>
  <c r="N52" i="13"/>
  <c r="S51" i="13"/>
  <c r="R51" i="13"/>
  <c r="Q51" i="13"/>
  <c r="P51" i="13"/>
  <c r="O51" i="13"/>
  <c r="N51" i="13"/>
  <c r="S50" i="13"/>
  <c r="R50" i="13"/>
  <c r="Q50" i="13"/>
  <c r="P50" i="13"/>
  <c r="O50" i="13"/>
  <c r="N50" i="13"/>
  <c r="S49" i="13"/>
  <c r="R49" i="13"/>
  <c r="Q49" i="13"/>
  <c r="P49" i="13"/>
  <c r="O49" i="13"/>
  <c r="N49" i="13"/>
  <c r="S48" i="13"/>
  <c r="R48" i="13"/>
  <c r="Q48" i="13"/>
  <c r="P48" i="13"/>
  <c r="O48" i="13"/>
  <c r="N48" i="13"/>
  <c r="S47" i="13"/>
  <c r="R47" i="13"/>
  <c r="Q47" i="13"/>
  <c r="P47" i="13"/>
  <c r="O47" i="13"/>
  <c r="N47" i="13"/>
  <c r="S46" i="13"/>
  <c r="R46" i="13"/>
  <c r="Q46" i="13"/>
  <c r="P46" i="13"/>
  <c r="O46" i="13"/>
  <c r="N46" i="13"/>
  <c r="S45" i="13"/>
  <c r="T5" i="13"/>
  <c r="T6" i="13"/>
  <c r="W2" i="13"/>
  <c r="V2" i="13"/>
  <c r="A10" i="12"/>
  <c r="A11" i="12"/>
  <c r="A12" i="12"/>
  <c r="A13" i="12"/>
  <c r="A14" i="12" s="1"/>
  <c r="A15" i="12" s="1"/>
  <c r="A16" i="12" s="1"/>
  <c r="A17" i="12"/>
  <c r="A18" i="12" s="1"/>
  <c r="A19" i="12" s="1"/>
  <c r="A20" i="12" s="1"/>
  <c r="A21" i="12" s="1"/>
  <c r="A22" i="12" s="1"/>
  <c r="A23" i="12" s="1"/>
  <c r="A24" i="12" s="1"/>
  <c r="A25" i="12" s="1"/>
  <c r="A26" i="12" s="1"/>
  <c r="Z35" i="12"/>
  <c r="Z36" i="12" s="1"/>
  <c r="Z37" i="12" s="1"/>
  <c r="Z38" i="12" s="1"/>
  <c r="Z39" i="12" s="1"/>
  <c r="Z40" i="12" s="1"/>
  <c r="Z41" i="12" s="1"/>
  <c r="Z42" i="12" s="1"/>
  <c r="Z43" i="12" s="1"/>
  <c r="Z44" i="12" s="1"/>
  <c r="Z45" i="12" s="1"/>
  <c r="Z46" i="12" s="1"/>
  <c r="Z47" i="12" s="1"/>
  <c r="Z48" i="12" s="1"/>
  <c r="Z49" i="12" s="1"/>
  <c r="Z50" i="12" s="1"/>
  <c r="Z51" i="12" s="1"/>
  <c r="Z52" i="12" s="1"/>
  <c r="CV33" i="12"/>
  <c r="CV34" i="12"/>
  <c r="CU34" i="12"/>
  <c r="BL33" i="12"/>
  <c r="BL34" i="12" s="1"/>
  <c r="BM33" i="12"/>
  <c r="BK34" i="12"/>
  <c r="AT33" i="12"/>
  <c r="AS34" i="12"/>
  <c r="CV7" i="12"/>
  <c r="CW7" i="12"/>
  <c r="CU8" i="12"/>
  <c r="K222" i="11"/>
  <c r="AS8" i="12"/>
  <c r="A3" i="11"/>
  <c r="A4" i="11" s="1"/>
  <c r="A5" i="11" s="1"/>
  <c r="A6" i="11" s="1"/>
  <c r="A7" i="1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c r="A45" i="11" s="1"/>
  <c r="A46" i="11" s="1"/>
  <c r="A47" i="11" s="1"/>
  <c r="A48" i="11" s="1"/>
  <c r="A49" i="11" s="1"/>
  <c r="A50" i="11" s="1"/>
  <c r="A51" i="11" s="1"/>
  <c r="A52" i="11" s="1"/>
  <c r="A53" i="11" s="1"/>
  <c r="A54" i="11" s="1"/>
  <c r="A55" i="11" s="1"/>
  <c r="A56" i="11" s="1"/>
  <c r="A57" i="11" s="1"/>
  <c r="A58" i="11" s="1"/>
  <c r="A59" i="11" s="1"/>
  <c r="A60" i="1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26" i="11" s="1"/>
  <c r="A127" i="11" s="1"/>
  <c r="A128" i="11" s="1"/>
  <c r="A129" i="11" s="1"/>
  <c r="A130"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A198" i="11" s="1"/>
  <c r="A199" i="11" s="1"/>
  <c r="A200" i="11" s="1"/>
  <c r="A201" i="11" s="1"/>
  <c r="A202" i="11" s="1"/>
  <c r="A203" i="11" s="1"/>
  <c r="A204" i="11" s="1"/>
  <c r="A205" i="11" s="1"/>
  <c r="A206" i="11" s="1"/>
  <c r="A207" i="11" s="1"/>
  <c r="A208" i="11" s="1"/>
  <c r="A209" i="11" s="1"/>
  <c r="A210" i="11" s="1"/>
  <c r="A211" i="11" s="1"/>
  <c r="A212" i="11" s="1"/>
  <c r="A213" i="11" s="1"/>
  <c r="A214" i="11" s="1"/>
  <c r="A215" i="11" s="1"/>
  <c r="A216" i="11" s="1"/>
  <c r="A217" i="11" s="1"/>
  <c r="A218" i="11" s="1"/>
  <c r="A219" i="11" s="1"/>
  <c r="A220" i="11" s="1"/>
  <c r="A221" i="11" s="1"/>
  <c r="A222" i="11" s="1"/>
  <c r="A223" i="11" s="1"/>
  <c r="A224" i="11" s="1"/>
  <c r="A225" i="11" s="1"/>
  <c r="A226" i="11" s="1"/>
  <c r="A227" i="11" s="1"/>
  <c r="A228" i="11" s="1"/>
  <c r="A229" i="11" s="1"/>
  <c r="A230" i="11" s="1"/>
  <c r="A231" i="11" s="1"/>
  <c r="A232" i="11" s="1"/>
  <c r="A233" i="11" s="1"/>
  <c r="A234" i="11" s="1"/>
  <c r="A235" i="11" s="1"/>
  <c r="A236" i="11" s="1"/>
  <c r="A237" i="11" s="1"/>
  <c r="A238" i="11" s="1"/>
  <c r="A239" i="11" s="1"/>
  <c r="A240" i="11" s="1"/>
  <c r="A241" i="11" s="1"/>
  <c r="A242" i="11" s="1"/>
  <c r="A243" i="11" s="1"/>
  <c r="A244" i="11" s="1"/>
  <c r="A245" i="11" s="1"/>
  <c r="A246" i="11" s="1"/>
  <c r="A247" i="11" s="1"/>
  <c r="A248" i="11" s="1"/>
  <c r="A249" i="11" s="1"/>
  <c r="A250" i="11" s="1"/>
  <c r="A251" i="11" s="1"/>
  <c r="A252" i="11" s="1"/>
  <c r="A253" i="11" s="1"/>
  <c r="A254" i="11" s="1"/>
  <c r="A255" i="11" s="1"/>
  <c r="A256" i="11" s="1"/>
  <c r="A257" i="11" s="1"/>
  <c r="A258" i="11" s="1"/>
  <c r="A259" i="11" s="1"/>
  <c r="A260" i="11" s="1"/>
  <c r="A261" i="11" s="1"/>
  <c r="A262" i="11" s="1"/>
  <c r="A263" i="11" s="1"/>
  <c r="A264" i="11" s="1"/>
  <c r="A265" i="11" s="1"/>
  <c r="A266" i="11" s="1"/>
  <c r="A267" i="11" s="1"/>
  <c r="A268" i="11" s="1"/>
  <c r="A269" i="11" s="1"/>
  <c r="A270" i="11" s="1"/>
  <c r="A271" i="11" s="1"/>
  <c r="A272" i="11" s="1"/>
  <c r="A273" i="11" s="1"/>
  <c r="A274" i="11" s="1"/>
  <c r="A275" i="11" s="1"/>
  <c r="A276" i="11" s="1"/>
  <c r="A277" i="11" s="1"/>
  <c r="A278" i="11" s="1"/>
  <c r="A279" i="11" s="1"/>
  <c r="A280" i="11" s="1"/>
  <c r="A281" i="11" s="1"/>
  <c r="A282" i="11" s="1"/>
  <c r="A283" i="11" s="1"/>
  <c r="A284" i="11" s="1"/>
  <c r="A285" i="11" s="1"/>
  <c r="A286" i="11" s="1"/>
  <c r="A287" i="11" s="1"/>
  <c r="A288" i="11" s="1"/>
  <c r="A289" i="11" s="1"/>
  <c r="A290" i="11" s="1"/>
  <c r="A291" i="11" s="1"/>
  <c r="A292" i="11" s="1"/>
  <c r="A293" i="11" s="1"/>
  <c r="A294" i="11" s="1"/>
  <c r="A295" i="11" s="1"/>
  <c r="A296" i="11" s="1"/>
  <c r="A297" i="11" s="1"/>
  <c r="A298" i="11" s="1"/>
  <c r="A299" i="11" s="1"/>
  <c r="A300" i="11" s="1"/>
  <c r="A301" i="11" s="1"/>
  <c r="A302" i="11" s="1"/>
  <c r="A303" i="11" s="1"/>
  <c r="A304" i="11" s="1"/>
  <c r="A305" i="11" s="1"/>
  <c r="A306" i="11" s="1"/>
  <c r="A307" i="11" s="1"/>
  <c r="A308" i="11" s="1"/>
  <c r="A309" i="11" s="1"/>
  <c r="A310" i="11" s="1"/>
  <c r="A311" i="11" s="1"/>
  <c r="A312" i="11" s="1"/>
  <c r="A313" i="11" s="1"/>
  <c r="A314" i="11" s="1"/>
  <c r="A315" i="11" s="1"/>
  <c r="A316" i="11" s="1"/>
  <c r="A317" i="11" s="1"/>
  <c r="A318" i="11" s="1"/>
  <c r="A319" i="11" s="1"/>
  <c r="A320" i="11" s="1"/>
  <c r="A321" i="11" s="1"/>
  <c r="A322" i="11" s="1"/>
  <c r="A323" i="11" s="1"/>
  <c r="A324" i="11" s="1"/>
  <c r="A325" i="11" s="1"/>
  <c r="A326" i="11" s="1"/>
  <c r="A327" i="11" s="1"/>
  <c r="A328" i="11" s="1"/>
  <c r="A329" i="11" s="1"/>
  <c r="A330" i="11" s="1"/>
  <c r="A331" i="11" s="1"/>
  <c r="A332" i="11" s="1"/>
  <c r="A333" i="11" s="1"/>
  <c r="A334" i="11" s="1"/>
  <c r="A335" i="11" s="1"/>
  <c r="A336" i="11" s="1"/>
  <c r="A337" i="11" s="1"/>
  <c r="A338" i="11" s="1"/>
  <c r="A339" i="11" s="1"/>
  <c r="A340" i="11" s="1"/>
  <c r="A341" i="11" s="1"/>
  <c r="A342" i="11" s="1"/>
  <c r="A343" i="11" s="1"/>
  <c r="A344" i="11" s="1"/>
  <c r="A345" i="11" s="1"/>
  <c r="A346" i="11" s="1"/>
  <c r="A347" i="11" s="1"/>
  <c r="A348" i="11" s="1"/>
  <c r="A349" i="11" s="1"/>
  <c r="A350" i="11" s="1"/>
  <c r="A351" i="11" s="1"/>
  <c r="A352" i="11" s="1"/>
  <c r="A353" i="11" s="1"/>
  <c r="A354" i="11" s="1"/>
  <c r="A355" i="11" s="1"/>
  <c r="A356" i="11" s="1"/>
  <c r="A357" i="11" s="1"/>
  <c r="A358" i="11" s="1"/>
  <c r="A359" i="11" s="1"/>
  <c r="A360" i="11" s="1"/>
  <c r="A361" i="11" s="1"/>
  <c r="A362" i="11" s="1"/>
  <c r="A363" i="11" s="1"/>
  <c r="A364" i="11" s="1"/>
  <c r="A365" i="11" s="1"/>
  <c r="A366" i="11" s="1"/>
  <c r="A367" i="11" s="1"/>
  <c r="A368" i="11" s="1"/>
  <c r="A369" i="11" s="1"/>
  <c r="A370" i="11" s="1"/>
  <c r="A371" i="11" s="1"/>
  <c r="A372" i="11" s="1"/>
  <c r="A373" i="11" s="1"/>
  <c r="A374" i="11" s="1"/>
  <c r="A375" i="11" s="1"/>
  <c r="A376" i="11" s="1"/>
  <c r="A377" i="11" s="1"/>
  <c r="A378" i="11" s="1"/>
  <c r="A379" i="11" s="1"/>
  <c r="A380" i="11" s="1"/>
  <c r="A381" i="11" s="1"/>
  <c r="A382" i="11" s="1"/>
  <c r="A383" i="11" s="1"/>
  <c r="A384" i="11" s="1"/>
  <c r="A385" i="11" s="1"/>
  <c r="A386" i="11" s="1"/>
  <c r="A387" i="11" s="1"/>
  <c r="A388" i="11" s="1"/>
  <c r="A389" i="11" s="1"/>
  <c r="A390" i="11" s="1"/>
  <c r="A391" i="11" s="1"/>
  <c r="A392" i="11" s="1"/>
  <c r="A393" i="11" s="1"/>
  <c r="A394" i="11" s="1"/>
  <c r="A395" i="11" s="1"/>
  <c r="A396" i="11" s="1"/>
  <c r="A397" i="11" s="1"/>
  <c r="A398" i="11" s="1"/>
  <c r="A399" i="11" s="1"/>
  <c r="A400" i="11" s="1"/>
  <c r="A401" i="11" s="1"/>
  <c r="A402" i="11" s="1"/>
  <c r="A403" i="11" s="1"/>
  <c r="A404" i="11" s="1"/>
  <c r="A405" i="11" s="1"/>
  <c r="A406" i="11" s="1"/>
  <c r="A407" i="11" s="1"/>
  <c r="A408" i="11" s="1"/>
  <c r="A409" i="11" s="1"/>
  <c r="A410" i="11" s="1"/>
  <c r="A411" i="11" s="1"/>
  <c r="A412" i="11" s="1"/>
  <c r="A413" i="11" s="1"/>
  <c r="A414" i="11" s="1"/>
  <c r="A415" i="11" s="1"/>
  <c r="A416" i="11" s="1"/>
  <c r="A417" i="11" s="1"/>
  <c r="A418" i="11" s="1"/>
  <c r="A419" i="11" s="1"/>
  <c r="A420" i="11" s="1"/>
  <c r="A421" i="11" s="1"/>
  <c r="A422" i="11" s="1"/>
  <c r="A423" i="11" s="1"/>
  <c r="A424" i="11" s="1"/>
  <c r="A425" i="11" s="1"/>
  <c r="A426" i="11" s="1"/>
  <c r="A427" i="11" s="1"/>
  <c r="A428" i="11" s="1"/>
  <c r="A429" i="11" s="1"/>
  <c r="A430" i="11" s="1"/>
  <c r="A431" i="11" s="1"/>
  <c r="A432" i="11" s="1"/>
  <c r="A433" i="11" s="1"/>
  <c r="A434" i="11" s="1"/>
  <c r="A435" i="11" s="1"/>
  <c r="A436" i="11" s="1"/>
  <c r="A437" i="11" s="1"/>
  <c r="A438" i="11" s="1"/>
  <c r="A439" i="11" s="1"/>
  <c r="A440" i="11" s="1"/>
  <c r="A441" i="11" s="1"/>
  <c r="A442" i="11" s="1"/>
  <c r="A443" i="11" s="1"/>
  <c r="A444" i="11" s="1"/>
  <c r="A445" i="11" s="1"/>
  <c r="A446" i="11" s="1"/>
  <c r="A447" i="11" s="1"/>
  <c r="A448" i="11" s="1"/>
  <c r="A449" i="11" s="1"/>
  <c r="A450" i="11" s="1"/>
  <c r="A451" i="11" s="1"/>
  <c r="A452" i="11" s="1"/>
  <c r="A453" i="11" s="1"/>
  <c r="A454" i="11" s="1"/>
  <c r="A455" i="11" s="1"/>
  <c r="A456" i="11" s="1"/>
  <c r="A457" i="11" s="1"/>
  <c r="A458" i="11" s="1"/>
  <c r="A459" i="11" s="1"/>
  <c r="A460" i="11" s="1"/>
  <c r="A461" i="11" s="1"/>
  <c r="A462" i="11" s="1"/>
  <c r="A463" i="11" s="1"/>
  <c r="A464" i="11" s="1"/>
  <c r="A465" i="11" s="1"/>
  <c r="A466" i="11" s="1"/>
  <c r="A467" i="11" s="1"/>
  <c r="A468" i="11" s="1"/>
  <c r="A469" i="11" s="1"/>
  <c r="A470" i="11" s="1"/>
  <c r="A471" i="11" s="1"/>
  <c r="A472" i="11" s="1"/>
  <c r="A473" i="11" s="1"/>
  <c r="A474" i="11" s="1"/>
  <c r="A475" i="11" s="1"/>
  <c r="A476" i="11" s="1"/>
  <c r="A477" i="11" s="1"/>
  <c r="A478" i="11" s="1"/>
  <c r="A479" i="11" s="1"/>
  <c r="A480" i="11" s="1"/>
  <c r="A481" i="11" s="1"/>
  <c r="A482" i="11" s="1"/>
  <c r="A483" i="11" s="1"/>
  <c r="A484" i="11" s="1"/>
  <c r="A485" i="11" s="1"/>
  <c r="A486" i="11" s="1"/>
  <c r="A487" i="11" s="1"/>
  <c r="A488" i="11" s="1"/>
  <c r="A489" i="11" s="1"/>
  <c r="A490" i="11" s="1"/>
  <c r="A491" i="11" s="1"/>
  <c r="A492" i="11" s="1"/>
  <c r="A493" i="11" s="1"/>
  <c r="A494" i="11" s="1"/>
  <c r="A495" i="11" s="1"/>
  <c r="A496" i="11" s="1"/>
  <c r="A497" i="11" s="1"/>
  <c r="A498" i="11" s="1"/>
  <c r="A499" i="11" s="1"/>
  <c r="A500" i="11" s="1"/>
  <c r="A501" i="11" s="1"/>
  <c r="A502" i="11" s="1"/>
  <c r="A503" i="11" s="1"/>
  <c r="A504" i="11" s="1"/>
  <c r="A505" i="11" s="1"/>
  <c r="A506" i="11" s="1"/>
  <c r="A507" i="11" s="1"/>
  <c r="A508" i="11" s="1"/>
  <c r="A509" i="11" s="1"/>
  <c r="A510" i="11" s="1"/>
  <c r="A511" i="11" s="1"/>
  <c r="A512" i="11" s="1"/>
  <c r="A513" i="11" s="1"/>
  <c r="A514" i="11" s="1"/>
  <c r="A515" i="11" s="1"/>
  <c r="A516" i="11" s="1"/>
  <c r="A517" i="11" s="1"/>
  <c r="A518" i="11" s="1"/>
  <c r="A519" i="11" s="1"/>
  <c r="A520" i="11" s="1"/>
  <c r="A521" i="11" s="1"/>
  <c r="A522" i="11" s="1"/>
  <c r="A523" i="11" s="1"/>
  <c r="A524" i="11" s="1"/>
  <c r="A525" i="11" s="1"/>
  <c r="A526" i="11" s="1"/>
  <c r="A527" i="11" s="1"/>
  <c r="A528" i="11" s="1"/>
  <c r="A529" i="11" s="1"/>
  <c r="A530" i="11" s="1"/>
  <c r="A531" i="11" s="1"/>
  <c r="A532" i="11" s="1"/>
  <c r="A533" i="11" s="1"/>
  <c r="A534" i="11" s="1"/>
  <c r="A535" i="11" s="1"/>
  <c r="A536" i="11" s="1"/>
  <c r="A537" i="11" s="1"/>
  <c r="A538" i="11" s="1"/>
  <c r="A539" i="11" s="1"/>
  <c r="A540" i="11" s="1"/>
  <c r="A541" i="11" s="1"/>
  <c r="A542" i="11" s="1"/>
  <c r="A543" i="11" s="1"/>
  <c r="A544" i="11" s="1"/>
  <c r="A545" i="11" s="1"/>
  <c r="A546" i="11" s="1"/>
  <c r="A547" i="11" s="1"/>
  <c r="A548" i="11" s="1"/>
  <c r="A549" i="11" s="1"/>
  <c r="A550" i="11" s="1"/>
  <c r="A551" i="11" s="1"/>
  <c r="A552" i="11" s="1"/>
  <c r="A553" i="11" s="1"/>
  <c r="A554" i="11" s="1"/>
  <c r="A555" i="11" s="1"/>
  <c r="A556" i="11" s="1"/>
  <c r="A557" i="11" s="1"/>
  <c r="A558" i="11" s="1"/>
  <c r="A559" i="11" s="1"/>
  <c r="A560" i="11" s="1"/>
  <c r="A561" i="11" s="1"/>
  <c r="A562" i="11" s="1"/>
  <c r="A563" i="11" s="1"/>
  <c r="A564" i="11" s="1"/>
  <c r="A565" i="11" s="1"/>
  <c r="A566" i="11" s="1"/>
  <c r="A567" i="11" s="1"/>
  <c r="A568" i="11" s="1"/>
  <c r="A569" i="11" s="1"/>
  <c r="A570" i="11" s="1"/>
  <c r="A571" i="11" s="1"/>
  <c r="A572" i="11" s="1"/>
  <c r="A573" i="11" s="1"/>
  <c r="A574" i="11" s="1"/>
  <c r="A575" i="11" s="1"/>
  <c r="A576" i="11" s="1"/>
  <c r="A577" i="11" s="1"/>
  <c r="A578" i="11" s="1"/>
  <c r="A579" i="11" s="1"/>
  <c r="A580" i="11" s="1"/>
  <c r="A581" i="11" s="1"/>
  <c r="A582" i="11" s="1"/>
  <c r="A583" i="11" s="1"/>
  <c r="A584" i="11" s="1"/>
  <c r="A585" i="11" s="1"/>
  <c r="A586" i="11" s="1"/>
  <c r="A587" i="11" s="1"/>
  <c r="A588" i="11" s="1"/>
  <c r="A589" i="11" s="1"/>
  <c r="A590" i="11" s="1"/>
  <c r="A591" i="11" s="1"/>
  <c r="A592" i="11" s="1"/>
  <c r="A593" i="11" s="1"/>
  <c r="A594" i="11" s="1"/>
  <c r="A595" i="11" s="1"/>
  <c r="A596" i="11" s="1"/>
  <c r="A597" i="11" s="1"/>
  <c r="A598" i="11" s="1"/>
  <c r="A599" i="11" s="1"/>
  <c r="A600" i="11" s="1"/>
  <c r="A601" i="11" s="1"/>
  <c r="A602" i="11" s="1"/>
  <c r="A603" i="11" s="1"/>
  <c r="A604" i="11" s="1"/>
  <c r="A605" i="11" s="1"/>
  <c r="A606" i="11" s="1"/>
  <c r="A607" i="11" s="1"/>
  <c r="A608" i="11" s="1"/>
  <c r="A609" i="11" s="1"/>
  <c r="A610" i="11" s="1"/>
  <c r="A611" i="11" s="1"/>
  <c r="A612" i="11" s="1"/>
  <c r="A613" i="11" s="1"/>
  <c r="A614" i="11" s="1"/>
  <c r="A615" i="11" s="1"/>
  <c r="A616" i="11" s="1"/>
  <c r="A617" i="11" s="1"/>
  <c r="A618" i="11" s="1"/>
  <c r="A619" i="11" s="1"/>
  <c r="A620" i="11" s="1"/>
  <c r="A621" i="11" s="1"/>
  <c r="A622" i="11" s="1"/>
  <c r="A623" i="11" s="1"/>
  <c r="A624" i="11" s="1"/>
  <c r="A625" i="11" s="1"/>
  <c r="A626" i="11" s="1"/>
  <c r="A627" i="11" s="1"/>
  <c r="A628" i="11" s="1"/>
  <c r="A629" i="11" s="1"/>
  <c r="A630" i="11" s="1"/>
  <c r="A631" i="11" s="1"/>
  <c r="A632" i="11" s="1"/>
  <c r="A633" i="11" s="1"/>
  <c r="A634" i="11" s="1"/>
  <c r="A635" i="11" s="1"/>
  <c r="A636" i="11" s="1"/>
  <c r="A637" i="11" s="1"/>
  <c r="A638" i="11" s="1"/>
  <c r="A639" i="11" s="1"/>
  <c r="A640" i="11" s="1"/>
  <c r="A641" i="11" s="1"/>
  <c r="A642" i="11" s="1"/>
  <c r="A643" i="11" s="1"/>
  <c r="A644" i="11" s="1"/>
  <c r="A645" i="11" s="1"/>
  <c r="A646" i="11" s="1"/>
  <c r="A647" i="11" s="1"/>
  <c r="A648" i="11" s="1"/>
  <c r="A649" i="11" s="1"/>
  <c r="A650" i="11" s="1"/>
  <c r="A651" i="11" s="1"/>
  <c r="A652" i="11" s="1"/>
  <c r="A653" i="11" s="1"/>
  <c r="A654" i="11" s="1"/>
  <c r="A655" i="11" s="1"/>
  <c r="A656" i="11" s="1"/>
  <c r="A657" i="11" s="1"/>
  <c r="A658" i="11" s="1"/>
  <c r="A659" i="11" s="1"/>
  <c r="A660" i="11" s="1"/>
  <c r="A661" i="11" s="1"/>
  <c r="A662" i="11" s="1"/>
  <c r="A663" i="11" s="1"/>
  <c r="A664" i="11" s="1"/>
  <c r="A665" i="11" s="1"/>
  <c r="A666" i="11" s="1"/>
  <c r="A667" i="11" s="1"/>
  <c r="A668" i="11" s="1"/>
  <c r="A669" i="11" s="1"/>
  <c r="A670" i="11" s="1"/>
  <c r="A671" i="11" s="1"/>
  <c r="A672" i="11" s="1"/>
  <c r="A673" i="11" s="1"/>
  <c r="A674" i="11" s="1"/>
  <c r="A675" i="11" s="1"/>
  <c r="A676" i="11" s="1"/>
  <c r="A677" i="11" s="1"/>
  <c r="A678" i="11" s="1"/>
  <c r="A679" i="11" s="1"/>
  <c r="A680" i="11" s="1"/>
  <c r="A681" i="11" s="1"/>
  <c r="A682" i="11" s="1"/>
  <c r="A683" i="11" s="1"/>
  <c r="A684" i="11" s="1"/>
  <c r="A685" i="11" s="1"/>
  <c r="A686" i="11" s="1"/>
  <c r="A687" i="11" s="1"/>
  <c r="A688" i="11" s="1"/>
  <c r="A689" i="11" s="1"/>
  <c r="A690" i="11" s="1"/>
  <c r="A691" i="11" s="1"/>
  <c r="A692" i="11" s="1"/>
  <c r="A693" i="11" s="1"/>
  <c r="A694" i="11" s="1"/>
  <c r="A695" i="11" s="1"/>
  <c r="A696" i="11" s="1"/>
  <c r="A697" i="11" s="1"/>
  <c r="A698" i="11" s="1"/>
  <c r="A699" i="11" s="1"/>
  <c r="A700" i="11" s="1"/>
  <c r="A701" i="11" s="1"/>
  <c r="A702" i="11" s="1"/>
  <c r="A703" i="11" s="1"/>
  <c r="A704" i="11" s="1"/>
  <c r="A705" i="11" s="1"/>
  <c r="A706" i="11" s="1"/>
  <c r="A707" i="11" s="1"/>
  <c r="A708" i="11" s="1"/>
  <c r="A709" i="11" s="1"/>
  <c r="A710" i="11" s="1"/>
  <c r="A711" i="11" s="1"/>
  <c r="A712" i="11" s="1"/>
  <c r="A713" i="11" s="1"/>
  <c r="A714" i="11" s="1"/>
  <c r="A715" i="11" s="1"/>
  <c r="A716" i="11" s="1"/>
  <c r="A717" i="11" s="1"/>
  <c r="A718" i="11" s="1"/>
  <c r="A719" i="11" s="1"/>
  <c r="A720" i="11" s="1"/>
  <c r="A721" i="11" s="1"/>
  <c r="A722" i="11" s="1"/>
  <c r="A723" i="11" s="1"/>
  <c r="A724" i="11" s="1"/>
  <c r="A725" i="11" s="1"/>
  <c r="A726" i="11" s="1"/>
  <c r="A727" i="11" s="1"/>
  <c r="A728" i="11" s="1"/>
  <c r="A729" i="11" s="1"/>
  <c r="A730" i="11" s="1"/>
  <c r="A731" i="11" s="1"/>
  <c r="A732" i="11" s="1"/>
  <c r="A733" i="11" s="1"/>
  <c r="A734" i="11" s="1"/>
  <c r="A735" i="11" s="1"/>
  <c r="A736" i="11" s="1"/>
  <c r="A737" i="11" s="1"/>
  <c r="A738" i="11" s="1"/>
  <c r="A739" i="11" s="1"/>
  <c r="A740" i="11" s="1"/>
  <c r="A741" i="11" s="1"/>
  <c r="A742" i="11" s="1"/>
  <c r="A743" i="11" s="1"/>
  <c r="A744" i="11" s="1"/>
  <c r="A745" i="11" s="1"/>
  <c r="A746" i="11" s="1"/>
  <c r="A747" i="11" s="1"/>
  <c r="A748" i="11" s="1"/>
  <c r="A749" i="11" s="1"/>
  <c r="A750" i="11" s="1"/>
  <c r="A751" i="11" s="1"/>
  <c r="A752" i="11" s="1"/>
  <c r="A753" i="11" s="1"/>
  <c r="A754" i="11" s="1"/>
  <c r="A755" i="11" s="1"/>
  <c r="A756" i="11" s="1"/>
  <c r="A757" i="11" s="1"/>
  <c r="A758" i="11" s="1"/>
  <c r="A759" i="11" s="1"/>
  <c r="A760" i="11" s="1"/>
  <c r="A761" i="11" s="1"/>
  <c r="A762" i="11" s="1"/>
  <c r="A763" i="11" s="1"/>
  <c r="A764" i="11" s="1"/>
  <c r="A765" i="11" s="1"/>
  <c r="A766" i="11" s="1"/>
  <c r="A767" i="11" s="1"/>
  <c r="A768" i="11" s="1"/>
  <c r="A769" i="11" s="1"/>
  <c r="A770" i="11" s="1"/>
  <c r="A771" i="11" s="1"/>
  <c r="A772" i="11" s="1"/>
  <c r="A773" i="11" s="1"/>
  <c r="A774" i="11" s="1"/>
  <c r="A775" i="11" s="1"/>
  <c r="A776" i="11" s="1"/>
  <c r="A777" i="11" s="1"/>
  <c r="A778" i="11" s="1"/>
  <c r="A779" i="11" s="1"/>
  <c r="A780" i="11" s="1"/>
  <c r="A781" i="11" s="1"/>
  <c r="A782" i="11" s="1"/>
  <c r="A783" i="11" s="1"/>
  <c r="A784" i="11" s="1"/>
  <c r="A785" i="11" s="1"/>
  <c r="A786" i="11" s="1"/>
  <c r="A787" i="11" s="1"/>
  <c r="A788" i="11" s="1"/>
  <c r="A789" i="11" s="1"/>
  <c r="A790" i="11" s="1"/>
  <c r="A791" i="11" s="1"/>
  <c r="A792" i="11" s="1"/>
  <c r="A793" i="11" s="1"/>
  <c r="A794" i="11" s="1"/>
  <c r="A795" i="11" s="1"/>
  <c r="A796" i="11" s="1"/>
  <c r="A797" i="11" s="1"/>
  <c r="A798" i="11" s="1"/>
  <c r="A799" i="11" s="1"/>
  <c r="A800" i="11" s="1"/>
  <c r="A801" i="11" s="1"/>
  <c r="A802" i="11" s="1"/>
  <c r="A803" i="11" s="1"/>
  <c r="A804" i="11" s="1"/>
  <c r="A805" i="11" s="1"/>
  <c r="A806" i="11" s="1"/>
  <c r="A807" i="11" s="1"/>
  <c r="A808" i="11" s="1"/>
  <c r="A809" i="11" s="1"/>
  <c r="A810" i="11" s="1"/>
  <c r="A811" i="11" s="1"/>
  <c r="A812" i="11" s="1"/>
  <c r="A813" i="11" s="1"/>
  <c r="A814" i="11" s="1"/>
  <c r="A815" i="11" s="1"/>
  <c r="A816" i="11" s="1"/>
  <c r="A817" i="11" s="1"/>
  <c r="A818" i="11" s="1"/>
  <c r="A819" i="11" s="1"/>
  <c r="A820" i="11" s="1"/>
  <c r="A821" i="11" s="1"/>
  <c r="A822" i="11" s="1"/>
  <c r="A823" i="11" s="1"/>
  <c r="A824" i="11" s="1"/>
  <c r="A825" i="11" s="1"/>
  <c r="A826" i="11" s="1"/>
  <c r="A827" i="11" s="1"/>
  <c r="A828" i="11" s="1"/>
  <c r="A829" i="11" s="1"/>
  <c r="A830" i="11" s="1"/>
  <c r="A831" i="11" s="1"/>
  <c r="A832" i="11" s="1"/>
  <c r="A833" i="11" s="1"/>
  <c r="A834" i="11" s="1"/>
  <c r="A835" i="11" s="1"/>
  <c r="A836" i="11" s="1"/>
  <c r="A837" i="11" s="1"/>
  <c r="A838" i="11" s="1"/>
  <c r="A839" i="11" s="1"/>
  <c r="A840" i="11" s="1"/>
  <c r="A841" i="11" s="1"/>
  <c r="A842" i="11" s="1"/>
  <c r="A843" i="11" s="1"/>
  <c r="A844" i="11" s="1"/>
  <c r="A845" i="11" s="1"/>
  <c r="A846" i="11" s="1"/>
  <c r="A847" i="11" s="1"/>
  <c r="A848" i="11" s="1"/>
  <c r="A849" i="11" s="1"/>
  <c r="A850" i="11" s="1"/>
  <c r="A851" i="11" s="1"/>
  <c r="A852" i="11" s="1"/>
  <c r="A853" i="11" s="1"/>
  <c r="A854" i="11" s="1"/>
  <c r="A855" i="11" s="1"/>
  <c r="A856" i="11" s="1"/>
  <c r="A857" i="11" s="1"/>
  <c r="A858" i="11" s="1"/>
  <c r="A859" i="11" s="1"/>
  <c r="A860" i="11" s="1"/>
  <c r="A861" i="11" s="1"/>
  <c r="A862" i="11" s="1"/>
  <c r="A863" i="11" s="1"/>
  <c r="A864" i="11" s="1"/>
  <c r="A865" i="11" s="1"/>
  <c r="A866" i="11" s="1"/>
  <c r="A867" i="11" s="1"/>
  <c r="A868" i="11" s="1"/>
  <c r="A869" i="11" s="1"/>
  <c r="A870" i="11" s="1"/>
  <c r="A871" i="11" s="1"/>
  <c r="A872" i="11" s="1"/>
  <c r="A873" i="11" s="1"/>
  <c r="A874" i="11" s="1"/>
  <c r="A875" i="11" s="1"/>
  <c r="A876" i="11" s="1"/>
  <c r="A877" i="11" s="1"/>
  <c r="A878" i="11" s="1"/>
  <c r="A879" i="11" s="1"/>
  <c r="A880" i="11" s="1"/>
  <c r="A881" i="11" s="1"/>
  <c r="A882" i="11" s="1"/>
  <c r="A883" i="11" s="1"/>
  <c r="A884" i="11" s="1"/>
  <c r="A885" i="11" s="1"/>
  <c r="A886" i="11" s="1"/>
  <c r="A887" i="11" s="1"/>
  <c r="A888" i="11" s="1"/>
  <c r="A889" i="11" s="1"/>
  <c r="A890" i="11" s="1"/>
  <c r="A891" i="11" s="1"/>
  <c r="A892" i="11" s="1"/>
  <c r="A893" i="11" s="1"/>
  <c r="A894" i="11" s="1"/>
  <c r="A895" i="11" s="1"/>
  <c r="A896" i="11" s="1"/>
  <c r="A897" i="11" s="1"/>
  <c r="A898" i="11" s="1"/>
  <c r="A899" i="11" s="1"/>
  <c r="AB33" i="12"/>
  <c r="AC33" i="12"/>
  <c r="AA34" i="12"/>
  <c r="CD7" i="12"/>
  <c r="CC8" i="12"/>
  <c r="BK8" i="12"/>
  <c r="CD34" i="12"/>
  <c r="AB8" i="12"/>
  <c r="AB34" i="12"/>
  <c r="AT8" i="12"/>
  <c r="CV8" i="12"/>
  <c r="CW33" i="12"/>
  <c r="B8" i="13"/>
  <c r="T7" i="13"/>
  <c r="B46" i="13"/>
  <c r="BM8" i="12"/>
  <c r="Z60" i="12"/>
  <c r="CD8" i="12"/>
  <c r="CE7" i="12"/>
  <c r="BN8" i="12"/>
  <c r="AC8" i="12"/>
  <c r="AU8" i="12"/>
  <c r="BL8" i="12"/>
  <c r="I9" i="12"/>
  <c r="K9" i="12"/>
  <c r="E9" i="12" s="1"/>
  <c r="V4" i="13"/>
  <c r="H9" i="12"/>
  <c r="F9" i="12"/>
  <c r="B9" i="13"/>
  <c r="T8" i="13"/>
  <c r="B47" i="13"/>
  <c r="AD8" i="12"/>
  <c r="O9" i="12"/>
  <c r="M9" i="12"/>
  <c r="D4" i="13"/>
  <c r="P9" i="12"/>
  <c r="N9" i="12"/>
  <c r="AV8" i="12"/>
  <c r="BO8" i="12"/>
  <c r="CF7" i="12"/>
  <c r="CE8" i="12"/>
  <c r="K47" i="13"/>
  <c r="B48" i="13"/>
  <c r="CG7" i="12"/>
  <c r="CH7" i="12" s="1"/>
  <c r="CH8" i="12" s="1"/>
  <c r="CF8" i="12"/>
  <c r="AW8" i="12"/>
  <c r="BP8" i="12"/>
  <c r="AE8" i="12"/>
  <c r="K49" i="13"/>
  <c r="K48" i="13"/>
  <c r="AX8" i="12"/>
  <c r="AF8" i="12"/>
  <c r="CG8" i="12"/>
  <c r="BQ8" i="12"/>
  <c r="K51" i="13"/>
  <c r="AY8" i="12"/>
  <c r="AG8" i="12"/>
  <c r="BR8" i="12"/>
  <c r="CI7" i="12"/>
  <c r="K52" i="13"/>
  <c r="K50" i="13"/>
  <c r="K53" i="13"/>
  <c r="AH8" i="12"/>
  <c r="AZ8" i="12"/>
  <c r="BS8" i="12"/>
  <c r="BT8" i="12"/>
  <c r="BA8" i="12"/>
  <c r="AI8" i="12"/>
  <c r="K54" i="13"/>
  <c r="AJ8" i="12"/>
  <c r="BB8" i="12"/>
  <c r="BU8" i="12"/>
  <c r="K55" i="13"/>
  <c r="BC8" i="12"/>
  <c r="BV8" i="12"/>
  <c r="AK8" i="12"/>
  <c r="K56" i="13"/>
  <c r="AL8" i="12"/>
  <c r="BD8" i="12"/>
  <c r="BW8" i="12"/>
  <c r="K57" i="13"/>
  <c r="AM8" i="12"/>
  <c r="BE8" i="12"/>
  <c r="BX8" i="12"/>
  <c r="K58" i="13"/>
  <c r="BY8" i="12"/>
  <c r="AN8" i="12"/>
  <c r="BF8" i="12"/>
  <c r="K59" i="13"/>
  <c r="AO8" i="12"/>
  <c r="BG8" i="12"/>
  <c r="K60" i="13"/>
  <c r="K61" i="13"/>
  <c r="K62" i="13"/>
  <c r="K63" i="13"/>
  <c r="K64" i="13"/>
  <c r="K65" i="13"/>
  <c r="K66" i="13"/>
  <c r="K67" i="13"/>
  <c r="K68" i="13"/>
  <c r="K69" i="13"/>
  <c r="K70" i="13"/>
  <c r="K71" i="13"/>
  <c r="K72" i="13"/>
  <c r="K73" i="13"/>
  <c r="K74" i="13"/>
  <c r="K75" i="13"/>
  <c r="K76" i="13"/>
  <c r="K77" i="13"/>
  <c r="K78" i="13"/>
  <c r="K80" i="13"/>
  <c r="K79" i="13"/>
  <c r="AR35" i="12" l="1"/>
  <c r="CI8" i="12"/>
  <c r="CJ7" i="12"/>
  <c r="AC34" i="12"/>
  <c r="AD33" i="12"/>
  <c r="BN33" i="12"/>
  <c r="BM34" i="12"/>
  <c r="BJ35" i="12"/>
  <c r="AR36" i="12"/>
  <c r="AR37" i="12" s="1"/>
  <c r="AR38" i="12" s="1"/>
  <c r="AR39" i="12" s="1"/>
  <c r="AR40" i="12" s="1"/>
  <c r="AR41" i="12" s="1"/>
  <c r="AR42" i="12" s="1"/>
  <c r="AR43" i="12" s="1"/>
  <c r="AR44" i="12" s="1"/>
  <c r="AR45" i="12" s="1"/>
  <c r="AR46" i="12" s="1"/>
  <c r="AR47" i="12" s="1"/>
  <c r="AR48" i="12" s="1"/>
  <c r="AR49" i="12" s="1"/>
  <c r="AR50" i="12" s="1"/>
  <c r="AR51" i="12" s="1"/>
  <c r="AR52" i="12" s="1"/>
  <c r="CX7" i="12"/>
  <c r="CW8" i="12"/>
  <c r="B10" i="13"/>
  <c r="T9" i="13"/>
  <c r="T47" i="13"/>
  <c r="CG33" i="12"/>
  <c r="AU33" i="12"/>
  <c r="AT34" i="12"/>
  <c r="AR60" i="12"/>
  <c r="Z61" i="12"/>
  <c r="Z62" i="12" s="1"/>
  <c r="Z63" i="12" s="1"/>
  <c r="Z64" i="12" s="1"/>
  <c r="Z65" i="12" s="1"/>
  <c r="Z66" i="12" s="1"/>
  <c r="Z67" i="12" s="1"/>
  <c r="Z68" i="12" s="1"/>
  <c r="Z69" i="12" s="1"/>
  <c r="Z70" i="12" s="1"/>
  <c r="Z71" i="12" s="1"/>
  <c r="Z72" i="12" s="1"/>
  <c r="Z73" i="12" s="1"/>
  <c r="Z74" i="12" s="1"/>
  <c r="Z75" i="12" s="1"/>
  <c r="Z76" i="12" s="1"/>
  <c r="Z77" i="12" s="1"/>
  <c r="CX33" i="12"/>
  <c r="CW34" i="12"/>
  <c r="AD58" i="12"/>
  <c r="AC59" i="12"/>
  <c r="C9" i="12"/>
  <c r="G9" i="12"/>
  <c r="D9" i="12" s="1"/>
  <c r="AU58" i="12"/>
  <c r="AT59" i="12"/>
  <c r="BN58" i="12"/>
  <c r="BM59" i="12"/>
  <c r="X2" i="13"/>
  <c r="G2" i="13"/>
  <c r="B10" i="12"/>
  <c r="Z9" i="12"/>
  <c r="Z10" i="12" l="1"/>
  <c r="B11" i="12"/>
  <c r="M10" i="12"/>
  <c r="C10" i="12"/>
  <c r="P10" i="12"/>
  <c r="H10" i="12"/>
  <c r="F10" i="12"/>
  <c r="D10" i="12" s="1"/>
  <c r="G10" i="12"/>
  <c r="O10" i="12"/>
  <c r="N10" i="12"/>
  <c r="J10" i="12"/>
  <c r="K10" i="12"/>
  <c r="I10" i="12"/>
  <c r="H2" i="13"/>
  <c r="Y2" i="13"/>
  <c r="AU34" i="12"/>
  <c r="AV33" i="12"/>
  <c r="X4" i="13"/>
  <c r="BJ60" i="12"/>
  <c r="BJ61" i="12" s="1"/>
  <c r="BJ62" i="12" s="1"/>
  <c r="BJ63" i="12" s="1"/>
  <c r="BJ64" i="12" s="1"/>
  <c r="BJ65" i="12" s="1"/>
  <c r="BJ66" i="12" s="1"/>
  <c r="BJ67" i="12" s="1"/>
  <c r="BJ68" i="12" s="1"/>
  <c r="BJ69" i="12" s="1"/>
  <c r="BJ70" i="12" s="1"/>
  <c r="BJ71" i="12" s="1"/>
  <c r="BJ72" i="12" s="1"/>
  <c r="BJ73" i="12" s="1"/>
  <c r="BJ74" i="12" s="1"/>
  <c r="BJ75" i="12" s="1"/>
  <c r="BJ76" i="12" s="1"/>
  <c r="BJ77" i="12" s="1"/>
  <c r="AR61" i="12"/>
  <c r="AR62" i="12" s="1"/>
  <c r="AR63" i="12" s="1"/>
  <c r="AR64" i="12" s="1"/>
  <c r="AR65" i="12" s="1"/>
  <c r="AR66" i="12" s="1"/>
  <c r="AR67" i="12" s="1"/>
  <c r="AR68" i="12" s="1"/>
  <c r="AR69" i="12" s="1"/>
  <c r="AR70" i="12" s="1"/>
  <c r="AR71" i="12" s="1"/>
  <c r="AR72" i="12" s="1"/>
  <c r="AR73" i="12" s="1"/>
  <c r="AR74" i="12" s="1"/>
  <c r="AR75" i="12" s="1"/>
  <c r="AR76" i="12" s="1"/>
  <c r="AR77" i="12" s="1"/>
  <c r="W4" i="13"/>
  <c r="CH33" i="12"/>
  <c r="CG34" i="12"/>
  <c r="BO33" i="12"/>
  <c r="BN34" i="12"/>
  <c r="B11" i="13"/>
  <c r="T10" i="13"/>
  <c r="B49" i="13"/>
  <c r="CX34" i="12"/>
  <c r="CY33" i="12"/>
  <c r="CX8" i="12"/>
  <c r="CY7" i="12"/>
  <c r="BE9" i="12"/>
  <c r="BF9" i="12"/>
  <c r="BG9" i="12"/>
  <c r="AO9" i="12"/>
  <c r="AS9" i="12"/>
  <c r="AT9" i="12"/>
  <c r="AU9" i="12"/>
  <c r="AC9" i="12"/>
  <c r="AV9" i="12"/>
  <c r="BJ9" i="12"/>
  <c r="AW9" i="12"/>
  <c r="AX9" i="12"/>
  <c r="AF9" i="12"/>
  <c r="AY9" i="12"/>
  <c r="AG9" i="12"/>
  <c r="AZ9" i="12"/>
  <c r="BA9" i="12"/>
  <c r="AI9" i="12"/>
  <c r="BB9" i="12"/>
  <c r="AJ9" i="12"/>
  <c r="BC9" i="12"/>
  <c r="AK9" i="12"/>
  <c r="AK35" i="12" s="1"/>
  <c r="BD9" i="12"/>
  <c r="AD9" i="12"/>
  <c r="AE9" i="12"/>
  <c r="AL9" i="12"/>
  <c r="AE5" i="12"/>
  <c r="U9" i="12"/>
  <c r="AM9" i="12"/>
  <c r="AN9" i="12"/>
  <c r="AB9" i="12"/>
  <c r="AH9" i="12"/>
  <c r="AA9" i="12"/>
  <c r="AC5" i="12"/>
  <c r="AJ5" i="12"/>
  <c r="AB5" i="12"/>
  <c r="S9" i="12"/>
  <c r="R9" i="12" s="1"/>
  <c r="AG5" i="12"/>
  <c r="AM5" i="12"/>
  <c r="AL5" i="12"/>
  <c r="AD5" i="12"/>
  <c r="AA5" i="12"/>
  <c r="AH5" i="12"/>
  <c r="AK5" i="12"/>
  <c r="AO5" i="12"/>
  <c r="AF5" i="12"/>
  <c r="T9" i="12"/>
  <c r="AN5" i="12"/>
  <c r="CB9" i="12"/>
  <c r="AI5" i="12"/>
  <c r="CT9" i="12"/>
  <c r="AR9" i="12"/>
  <c r="CB35" i="12"/>
  <c r="CT35" i="12" s="1"/>
  <c r="BJ36" i="12"/>
  <c r="BO58" i="12"/>
  <c r="BN59" i="12"/>
  <c r="AU59" i="12"/>
  <c r="AV58" i="12"/>
  <c r="AE33" i="12"/>
  <c r="AD34" i="12"/>
  <c r="CK7" i="12"/>
  <c r="CJ8" i="12"/>
  <c r="E4" i="13"/>
  <c r="AE58" i="12"/>
  <c r="AD59" i="12"/>
  <c r="T49" i="13"/>
  <c r="T48" i="13"/>
  <c r="AH35" i="12" l="1"/>
  <c r="AZ35" i="12"/>
  <c r="DB9" i="12"/>
  <c r="CZ7" i="12"/>
  <c r="CY8" i="12"/>
  <c r="AB35" i="12"/>
  <c r="D6" i="13"/>
  <c r="AG35" i="12"/>
  <c r="AN35" i="12"/>
  <c r="AY35" i="12"/>
  <c r="DA9" i="12"/>
  <c r="CY34" i="12"/>
  <c r="CZ33" i="12"/>
  <c r="I2" i="13"/>
  <c r="Z2" i="13"/>
  <c r="BO59" i="12"/>
  <c r="BP58" i="12"/>
  <c r="CB36" i="12"/>
  <c r="CT36" i="12" s="1"/>
  <c r="BJ37" i="12"/>
  <c r="AE59" i="12"/>
  <c r="AF58" i="12"/>
  <c r="AF35" i="12"/>
  <c r="E10" i="12"/>
  <c r="D5" i="13"/>
  <c r="AA35" i="12"/>
  <c r="CK8" i="12"/>
  <c r="CL7" i="12"/>
  <c r="AE34" i="12"/>
  <c r="AF33" i="12"/>
  <c r="CZ9" i="12"/>
  <c r="AX35" i="12"/>
  <c r="AM35" i="12"/>
  <c r="AW58" i="12"/>
  <c r="AV59" i="12"/>
  <c r="AW35" i="12"/>
  <c r="CY9" i="12"/>
  <c r="D10" i="13"/>
  <c r="AL35" i="12"/>
  <c r="BS9" i="12"/>
  <c r="BT9" i="12"/>
  <c r="BU9" i="12"/>
  <c r="BV9" i="12"/>
  <c r="BW9" i="12"/>
  <c r="BX9" i="12"/>
  <c r="BY9" i="12"/>
  <c r="BK9" i="12"/>
  <c r="BL9" i="12"/>
  <c r="BM9" i="12"/>
  <c r="BN9" i="12"/>
  <c r="BO9" i="12"/>
  <c r="BP9" i="12"/>
  <c r="BQ9" i="12"/>
  <c r="BR9" i="12"/>
  <c r="AE35" i="12"/>
  <c r="D9" i="13"/>
  <c r="AV35" i="12"/>
  <c r="CX9" i="12"/>
  <c r="AD35" i="12"/>
  <c r="D8" i="13"/>
  <c r="D7" i="13"/>
  <c r="AC35" i="12"/>
  <c r="CW9" i="12"/>
  <c r="AU35" i="12"/>
  <c r="T50" i="13"/>
  <c r="AW33" i="12"/>
  <c r="AV34" i="12"/>
  <c r="AT35" i="12"/>
  <c r="CV9" i="12"/>
  <c r="B12" i="13"/>
  <c r="D11" i="13"/>
  <c r="T11" i="13"/>
  <c r="B50" i="13"/>
  <c r="BC35" i="12"/>
  <c r="DE9" i="12"/>
  <c r="AS35" i="12"/>
  <c r="CU9" i="12"/>
  <c r="CU35" i="12" s="1"/>
  <c r="AJ35" i="12"/>
  <c r="AO35" i="12"/>
  <c r="BP33" i="12"/>
  <c r="BO34" i="12"/>
  <c r="DF9" i="12"/>
  <c r="BD35" i="12"/>
  <c r="BB35" i="12"/>
  <c r="DD9" i="12"/>
  <c r="BG35" i="12"/>
  <c r="DI9" i="12"/>
  <c r="AI35" i="12"/>
  <c r="DH9" i="12"/>
  <c r="BF35" i="12"/>
  <c r="CI33" i="12"/>
  <c r="CH34" i="12"/>
  <c r="Z11" i="12"/>
  <c r="B12" i="12"/>
  <c r="I11" i="12"/>
  <c r="O11" i="12"/>
  <c r="C11" i="12"/>
  <c r="F11" i="12"/>
  <c r="K11" i="12"/>
  <c r="M11" i="12"/>
  <c r="J11" i="12"/>
  <c r="P11" i="12"/>
  <c r="N11" i="12"/>
  <c r="H11" i="12"/>
  <c r="G11" i="12"/>
  <c r="F4" i="13"/>
  <c r="BA35" i="12"/>
  <c r="DC9" i="12"/>
  <c r="DC35" i="12" s="1"/>
  <c r="DG9" i="12"/>
  <c r="DG35" i="12" s="1"/>
  <c r="BE35" i="12"/>
  <c r="AW10" i="12"/>
  <c r="BE10" i="12"/>
  <c r="AX10" i="12"/>
  <c r="BF10" i="12"/>
  <c r="AF10" i="12"/>
  <c r="AN10" i="12"/>
  <c r="AY10" i="12"/>
  <c r="BG10" i="12"/>
  <c r="BJ10" i="12"/>
  <c r="AZ10" i="12"/>
  <c r="AH10" i="12"/>
  <c r="AH36" i="12" s="1"/>
  <c r="AS10" i="12"/>
  <c r="BA10" i="12"/>
  <c r="AT10" i="12"/>
  <c r="BB10" i="12"/>
  <c r="AB10" i="12"/>
  <c r="AJ10" i="12"/>
  <c r="AJ36" i="12" s="1"/>
  <c r="AU10" i="12"/>
  <c r="BC10" i="12"/>
  <c r="AC10" i="12"/>
  <c r="AK10" i="12"/>
  <c r="AK36" i="12" s="1"/>
  <c r="AV10" i="12"/>
  <c r="BD10" i="12"/>
  <c r="AD10" i="12"/>
  <c r="AL10" i="12"/>
  <c r="AI10" i="12"/>
  <c r="AI36" i="12" s="1"/>
  <c r="AM10" i="12"/>
  <c r="AM36" i="12" s="1"/>
  <c r="AG10" i="12"/>
  <c r="AO10" i="12"/>
  <c r="AE10" i="12"/>
  <c r="AA10" i="12"/>
  <c r="U10" i="12"/>
  <c r="CT10" i="12"/>
  <c r="CB10" i="12"/>
  <c r="AR10" i="12"/>
  <c r="S10" i="12"/>
  <c r="T10" i="12"/>
  <c r="E11" i="12" l="1"/>
  <c r="CW35" i="12"/>
  <c r="CZ35" i="12"/>
  <c r="DE35" i="12"/>
  <c r="CX35" i="12"/>
  <c r="DH35" i="12"/>
  <c r="DI35" i="12"/>
  <c r="DD35" i="12"/>
  <c r="CV35" i="12"/>
  <c r="DF35" i="12"/>
  <c r="D46" i="13"/>
  <c r="D47" i="13"/>
  <c r="D48" i="13"/>
  <c r="D50" i="13"/>
  <c r="AT60" i="12"/>
  <c r="AX33" i="12"/>
  <c r="AW34" i="12"/>
  <c r="AD60" i="12"/>
  <c r="CN9" i="12"/>
  <c r="BV35" i="12"/>
  <c r="CL8" i="12"/>
  <c r="CM7" i="12"/>
  <c r="AW36" i="12"/>
  <c r="CY10" i="12"/>
  <c r="E6" i="13"/>
  <c r="AB36" i="12"/>
  <c r="Z12" i="12"/>
  <c r="B13" i="12"/>
  <c r="I12" i="12"/>
  <c r="N12" i="12"/>
  <c r="F12" i="12"/>
  <c r="K12" i="12"/>
  <c r="H12" i="12"/>
  <c r="P12" i="12"/>
  <c r="J12" i="12"/>
  <c r="O12" i="12"/>
  <c r="C12" i="12"/>
  <c r="M12" i="12"/>
  <c r="G12" i="12"/>
  <c r="G4" i="13"/>
  <c r="BP34" i="12"/>
  <c r="BQ33" i="12"/>
  <c r="CM9" i="12"/>
  <c r="BU35" i="12"/>
  <c r="AG60" i="12"/>
  <c r="R10" i="12"/>
  <c r="AA36" i="12"/>
  <c r="AA61" i="12" s="1"/>
  <c r="E5" i="13"/>
  <c r="DD10" i="12"/>
  <c r="BB36" i="12"/>
  <c r="BD11" i="12"/>
  <c r="BE11" i="12"/>
  <c r="BF11" i="12"/>
  <c r="AN11" i="12"/>
  <c r="BG11" i="12"/>
  <c r="AS11" i="12"/>
  <c r="AT11" i="12"/>
  <c r="AB11" i="12"/>
  <c r="AU11" i="12"/>
  <c r="AV11" i="12"/>
  <c r="BJ11" i="12"/>
  <c r="AW11" i="12"/>
  <c r="AE11" i="12"/>
  <c r="AX11" i="12"/>
  <c r="AF11" i="12"/>
  <c r="AY11" i="12"/>
  <c r="AZ11" i="12"/>
  <c r="AH11" i="12"/>
  <c r="BA11" i="12"/>
  <c r="AI11" i="12"/>
  <c r="BB11" i="12"/>
  <c r="AJ11" i="12"/>
  <c r="BC11" i="12"/>
  <c r="AK11" i="12"/>
  <c r="AL11" i="12"/>
  <c r="AA11" i="12"/>
  <c r="AC11" i="12"/>
  <c r="AD11" i="12"/>
  <c r="AM11" i="12"/>
  <c r="AO11" i="12"/>
  <c r="AG11" i="12"/>
  <c r="CT11" i="12"/>
  <c r="S11" i="12"/>
  <c r="U11" i="12"/>
  <c r="AR11" i="12"/>
  <c r="T11" i="12"/>
  <c r="CB11" i="12"/>
  <c r="AV60" i="12"/>
  <c r="BT35" i="12"/>
  <c r="CL9" i="12"/>
  <c r="AA60" i="12"/>
  <c r="D45" i="13"/>
  <c r="AE36" i="12"/>
  <c r="E9" i="13"/>
  <c r="AT36" i="12"/>
  <c r="CV10" i="12"/>
  <c r="BS35" i="12"/>
  <c r="CK9" i="12"/>
  <c r="Z4" i="13"/>
  <c r="AB60" i="12"/>
  <c r="AO36" i="12"/>
  <c r="DC10" i="12"/>
  <c r="BA36" i="12"/>
  <c r="CI34" i="12"/>
  <c r="CJ33" i="12"/>
  <c r="AE60" i="12"/>
  <c r="J2" i="13"/>
  <c r="AA2" i="13"/>
  <c r="AG36" i="12"/>
  <c r="AS36" i="12"/>
  <c r="AS61" i="12" s="1"/>
  <c r="CU10" i="12"/>
  <c r="AS60" i="12"/>
  <c r="CJ9" i="12"/>
  <c r="BR35" i="12"/>
  <c r="AF60" i="12"/>
  <c r="DA7" i="12"/>
  <c r="CZ8" i="12"/>
  <c r="BQ35" i="12"/>
  <c r="U11" i="13" s="1"/>
  <c r="CI9" i="12"/>
  <c r="D49" i="13"/>
  <c r="AF59" i="12"/>
  <c r="AG58" i="12"/>
  <c r="DA33" i="12"/>
  <c r="CZ34" i="12"/>
  <c r="DB35" i="12"/>
  <c r="AZ36" i="12"/>
  <c r="DB10" i="12"/>
  <c r="BP35" i="12"/>
  <c r="CH9" i="12"/>
  <c r="CY35" i="12"/>
  <c r="AL36" i="12"/>
  <c r="BN10" i="12"/>
  <c r="BV10" i="12"/>
  <c r="BO10" i="12"/>
  <c r="BW10" i="12"/>
  <c r="BP10" i="12"/>
  <c r="BX10" i="12"/>
  <c r="BQ10" i="12"/>
  <c r="W11" i="13" s="1"/>
  <c r="BY10" i="12"/>
  <c r="BR10" i="12"/>
  <c r="BK10" i="12"/>
  <c r="BS10" i="12"/>
  <c r="BL10" i="12"/>
  <c r="BT10" i="12"/>
  <c r="BM10" i="12"/>
  <c r="BU10" i="12"/>
  <c r="BO35" i="12"/>
  <c r="CG9" i="12"/>
  <c r="V9" i="13"/>
  <c r="AW60" i="12"/>
  <c r="CB37" i="12"/>
  <c r="CT37" i="12" s="1"/>
  <c r="BJ38" i="12"/>
  <c r="DA35" i="12"/>
  <c r="AD36" i="12"/>
  <c r="E8" i="13"/>
  <c r="BG36" i="12"/>
  <c r="DI10" i="12"/>
  <c r="BN35" i="12"/>
  <c r="V8" i="13"/>
  <c r="CF9" i="12"/>
  <c r="AY60" i="12"/>
  <c r="AY36" i="12"/>
  <c r="DA10" i="12"/>
  <c r="V10" i="13"/>
  <c r="CE9" i="12"/>
  <c r="BM35" i="12"/>
  <c r="V7" i="13"/>
  <c r="AW59" i="12"/>
  <c r="AX58" i="12"/>
  <c r="DF10" i="12"/>
  <c r="BD36" i="12"/>
  <c r="AV36" i="12"/>
  <c r="AV61" i="12" s="1"/>
  <c r="CX10" i="12"/>
  <c r="AN36" i="12"/>
  <c r="E11" i="13"/>
  <c r="AU60" i="12"/>
  <c r="BL35" i="12"/>
  <c r="CD9" i="12"/>
  <c r="V6" i="13"/>
  <c r="AF36" i="12"/>
  <c r="E10" i="13"/>
  <c r="V11" i="13"/>
  <c r="CC9" i="12"/>
  <c r="CC35" i="12" s="1"/>
  <c r="BK35" i="12"/>
  <c r="V5" i="13"/>
  <c r="AX60" i="12"/>
  <c r="BP59" i="12"/>
  <c r="BQ58" i="12"/>
  <c r="E7" i="13"/>
  <c r="AC36" i="12"/>
  <c r="AC61" i="12" s="1"/>
  <c r="DH10" i="12"/>
  <c r="BF36" i="12"/>
  <c r="D11" i="12"/>
  <c r="AC60" i="12"/>
  <c r="CQ9" i="12"/>
  <c r="BY35" i="12"/>
  <c r="AX36" i="12"/>
  <c r="AX61" i="12" s="1"/>
  <c r="CZ10" i="12"/>
  <c r="B13" i="13"/>
  <c r="T12" i="13"/>
  <c r="B51" i="13"/>
  <c r="D12" i="13"/>
  <c r="BX35" i="12"/>
  <c r="CP9" i="12"/>
  <c r="AG33" i="12"/>
  <c r="AF34" i="12"/>
  <c r="BC36" i="12"/>
  <c r="DE10" i="12"/>
  <c r="CW10" i="12"/>
  <c r="AU36" i="12"/>
  <c r="BE36" i="12"/>
  <c r="DG10" i="12"/>
  <c r="CO9" i="12"/>
  <c r="BW35" i="12"/>
  <c r="Y4" i="13"/>
  <c r="CH35" i="12" l="1"/>
  <c r="CF35" i="12"/>
  <c r="E12" i="12"/>
  <c r="AG61" i="12"/>
  <c r="AE61" i="12"/>
  <c r="CP35" i="12"/>
  <c r="CO35" i="12"/>
  <c r="CE35" i="12"/>
  <c r="AU61" i="12"/>
  <c r="CD35" i="12"/>
  <c r="E47" i="13"/>
  <c r="E49" i="13"/>
  <c r="E50" i="13"/>
  <c r="E46" i="13"/>
  <c r="AB37" i="12"/>
  <c r="F6" i="13"/>
  <c r="AK37" i="12"/>
  <c r="B14" i="13"/>
  <c r="B52" i="13"/>
  <c r="T13" i="13"/>
  <c r="DA36" i="12"/>
  <c r="BX36" i="12"/>
  <c r="CP10" i="12"/>
  <c r="CJ35" i="12"/>
  <c r="DE11" i="12"/>
  <c r="BC37" i="12"/>
  <c r="AT37" i="12"/>
  <c r="CV11" i="12"/>
  <c r="CM35" i="12"/>
  <c r="Z13" i="12"/>
  <c r="B14" i="12"/>
  <c r="O13" i="12"/>
  <c r="G13" i="12"/>
  <c r="H13" i="12"/>
  <c r="K13" i="12"/>
  <c r="N13" i="12"/>
  <c r="M13" i="12"/>
  <c r="P13" i="12"/>
  <c r="J13" i="12"/>
  <c r="I13" i="12"/>
  <c r="C13" i="12"/>
  <c r="F13" i="12"/>
  <c r="H4" i="13"/>
  <c r="F5" i="13"/>
  <c r="AA37" i="12"/>
  <c r="AA62" i="12" s="1"/>
  <c r="DG36" i="12"/>
  <c r="AJ37" i="12"/>
  <c r="AS37" i="12"/>
  <c r="AS62" i="12" s="1"/>
  <c r="CU11" i="12"/>
  <c r="CU37" i="12" s="1"/>
  <c r="BE12" i="12"/>
  <c r="BF12" i="12"/>
  <c r="BG12" i="12"/>
  <c r="AO12" i="12"/>
  <c r="AS12" i="12"/>
  <c r="AT12" i="12"/>
  <c r="AU12" i="12"/>
  <c r="AC12" i="12"/>
  <c r="AV12" i="12"/>
  <c r="AW12" i="12"/>
  <c r="AX12" i="12"/>
  <c r="AF12" i="12"/>
  <c r="AY12" i="12"/>
  <c r="AG12" i="12"/>
  <c r="BJ12" i="12"/>
  <c r="AZ12" i="12"/>
  <c r="BA12" i="12"/>
  <c r="AI12" i="12"/>
  <c r="BB12" i="12"/>
  <c r="AJ12" i="12"/>
  <c r="BC12" i="12"/>
  <c r="AK12" i="12"/>
  <c r="BD12" i="12"/>
  <c r="AA12" i="12"/>
  <c r="AB12" i="12"/>
  <c r="AE12" i="12"/>
  <c r="AH12" i="12"/>
  <c r="AL12" i="12"/>
  <c r="AD12" i="12"/>
  <c r="AM12" i="12"/>
  <c r="AN12" i="12"/>
  <c r="AR12" i="12"/>
  <c r="U12" i="12"/>
  <c r="T12" i="12"/>
  <c r="CB12" i="12"/>
  <c r="CT12" i="12"/>
  <c r="S12" i="12"/>
  <c r="CK10" i="12"/>
  <c r="BS36" i="12"/>
  <c r="BY36" i="12"/>
  <c r="CQ10" i="12"/>
  <c r="U12" i="13"/>
  <c r="V12" i="13"/>
  <c r="V13" i="13" s="1"/>
  <c r="T52" i="13"/>
  <c r="T51" i="13"/>
  <c r="BJ39" i="12"/>
  <c r="CB38" i="12"/>
  <c r="CT38" i="12" s="1"/>
  <c r="CI10" i="12"/>
  <c r="BQ36" i="12"/>
  <c r="DB36" i="12"/>
  <c r="CW36" i="12"/>
  <c r="BR58" i="12"/>
  <c r="BQ59" i="12"/>
  <c r="AY61" i="12"/>
  <c r="AY79" i="12" s="1"/>
  <c r="CH10" i="12"/>
  <c r="BP36" i="12"/>
  <c r="W10" i="13"/>
  <c r="CK35" i="12"/>
  <c r="DE36" i="12"/>
  <c r="CZ36" i="12"/>
  <c r="CX36" i="12"/>
  <c r="BW36" i="12"/>
  <c r="CO10" i="12"/>
  <c r="DD11" i="12"/>
  <c r="DD37" i="12" s="1"/>
  <c r="BB37" i="12"/>
  <c r="DI11" i="12"/>
  <c r="DI37" i="12" s="1"/>
  <c r="BG37" i="12"/>
  <c r="BR33" i="12"/>
  <c r="BQ34" i="12"/>
  <c r="AI37" i="12"/>
  <c r="AN37" i="12"/>
  <c r="AB61" i="12"/>
  <c r="BR36" i="12"/>
  <c r="CJ10" i="12"/>
  <c r="K2" i="13"/>
  <c r="AB2" i="13"/>
  <c r="BO36" i="12"/>
  <c r="CG10" i="12"/>
  <c r="W9" i="13"/>
  <c r="DA34" i="12"/>
  <c r="DB33" i="12"/>
  <c r="CJ34" i="12"/>
  <c r="CK33" i="12"/>
  <c r="CG35" i="12"/>
  <c r="CN10" i="12"/>
  <c r="BV36" i="12"/>
  <c r="AG59" i="12"/>
  <c r="AH58" i="12"/>
  <c r="CU36" i="12"/>
  <c r="DC11" i="12"/>
  <c r="DC37" i="12" s="1"/>
  <c r="BA37" i="12"/>
  <c r="DH11" i="12"/>
  <c r="DH37" i="12" s="1"/>
  <c r="BF37" i="12"/>
  <c r="E45" i="13"/>
  <c r="BE37" i="12"/>
  <c r="DG11" i="12"/>
  <c r="DG37" i="12" s="1"/>
  <c r="CY36" i="12"/>
  <c r="AH37" i="12"/>
  <c r="AG34" i="12"/>
  <c r="AH33" i="12"/>
  <c r="CQ35" i="12"/>
  <c r="BK60" i="12"/>
  <c r="U5" i="13"/>
  <c r="AF61" i="12"/>
  <c r="AT61" i="12"/>
  <c r="R11" i="12"/>
  <c r="DB11" i="12"/>
  <c r="DB37" i="12" s="1"/>
  <c r="AZ37" i="12"/>
  <c r="DF11" i="12"/>
  <c r="DF37" i="12" s="1"/>
  <c r="BD37" i="12"/>
  <c r="AW61" i="12"/>
  <c r="BP60" i="12"/>
  <c r="U10" i="13"/>
  <c r="DF36" i="12"/>
  <c r="BO60" i="12"/>
  <c r="U9" i="13"/>
  <c r="W8" i="13"/>
  <c r="BN36" i="12"/>
  <c r="BN61" i="12" s="1"/>
  <c r="CF10" i="12"/>
  <c r="CV36" i="12"/>
  <c r="BN60" i="12"/>
  <c r="U8" i="13"/>
  <c r="BU36" i="12"/>
  <c r="CM10" i="12"/>
  <c r="CI35" i="12"/>
  <c r="DC36" i="12"/>
  <c r="E48" i="13"/>
  <c r="DA11" i="12"/>
  <c r="DA37" i="12" s="1"/>
  <c r="AY37" i="12"/>
  <c r="CM8" i="12"/>
  <c r="CN7" i="12"/>
  <c r="AG37" i="12"/>
  <c r="AF37" i="12"/>
  <c r="F10" i="13"/>
  <c r="AO37" i="12"/>
  <c r="AX37" i="12"/>
  <c r="AX62" i="12" s="1"/>
  <c r="AX79" i="12" s="1"/>
  <c r="CZ11" i="12"/>
  <c r="CZ37" i="12" s="1"/>
  <c r="DD36" i="12"/>
  <c r="CE10" i="12"/>
  <c r="BM36" i="12"/>
  <c r="W7" i="13"/>
  <c r="BQ60" i="12"/>
  <c r="AY58" i="12"/>
  <c r="AX59" i="12"/>
  <c r="DI36" i="12"/>
  <c r="CL10" i="12"/>
  <c r="BT36" i="12"/>
  <c r="BL36" i="12"/>
  <c r="CD10" i="12"/>
  <c r="W6" i="13"/>
  <c r="AM37" i="12"/>
  <c r="AE37" i="12"/>
  <c r="AE62" i="12" s="1"/>
  <c r="F9" i="13"/>
  <c r="E12" i="13"/>
  <c r="CN35" i="12"/>
  <c r="CY11" i="12"/>
  <c r="CY37" i="12" s="1"/>
  <c r="AW37" i="12"/>
  <c r="AW62" i="12" s="1"/>
  <c r="AD37" i="12"/>
  <c r="F8" i="13"/>
  <c r="D51" i="13"/>
  <c r="D13" i="13"/>
  <c r="DH36" i="12"/>
  <c r="BL60" i="12"/>
  <c r="U6" i="13"/>
  <c r="BM60" i="12"/>
  <c r="U7" i="13"/>
  <c r="AD61" i="12"/>
  <c r="CC10" i="12"/>
  <c r="BK36" i="12"/>
  <c r="BK61" i="12" s="1"/>
  <c r="W5" i="13"/>
  <c r="DB7" i="12"/>
  <c r="DA8" i="12"/>
  <c r="AA4" i="13"/>
  <c r="CL35" i="12"/>
  <c r="AC37" i="12"/>
  <c r="AC62" i="12" s="1"/>
  <c r="F7" i="13"/>
  <c r="BQ11" i="12"/>
  <c r="BR11" i="12"/>
  <c r="BS11" i="12"/>
  <c r="BT11" i="12"/>
  <c r="BU11" i="12"/>
  <c r="BV11" i="12"/>
  <c r="BW11" i="12"/>
  <c r="BX11" i="12"/>
  <c r="BY11" i="12"/>
  <c r="BK11" i="12"/>
  <c r="BL11" i="12"/>
  <c r="BM11" i="12"/>
  <c r="BN11" i="12"/>
  <c r="BO11" i="12"/>
  <c r="BP11" i="12"/>
  <c r="AV37" i="12"/>
  <c r="CX11" i="12"/>
  <c r="CX37" i="12" s="1"/>
  <c r="D12" i="12"/>
  <c r="AL37" i="12"/>
  <c r="AU37" i="12"/>
  <c r="CW11" i="12"/>
  <c r="CW37" i="12" s="1"/>
  <c r="AG79" i="12"/>
  <c r="AY33" i="12"/>
  <c r="AX34" i="12"/>
  <c r="BO61" i="12" l="1"/>
  <c r="AM38" i="12"/>
  <c r="AG38" i="12"/>
  <c r="AL38" i="12"/>
  <c r="AF38" i="12"/>
  <c r="AH38" i="12"/>
  <c r="D13" i="12"/>
  <c r="DE37" i="12"/>
  <c r="AJ38" i="12"/>
  <c r="AO38" i="12"/>
  <c r="AK38" i="12"/>
  <c r="BL61" i="12"/>
  <c r="R12" i="12"/>
  <c r="AI38" i="12"/>
  <c r="BQ61" i="12"/>
  <c r="BQ79" i="12" s="1"/>
  <c r="F46" i="13"/>
  <c r="F49" i="13"/>
  <c r="F47" i="13"/>
  <c r="CU12" i="12"/>
  <c r="CU38" i="12" s="1"/>
  <c r="AS38" i="12"/>
  <c r="AS63" i="12" s="1"/>
  <c r="B15" i="13"/>
  <c r="T14" i="13"/>
  <c r="B53" i="13"/>
  <c r="DI12" i="12"/>
  <c r="BG38" i="12"/>
  <c r="E13" i="12"/>
  <c r="BC38" i="12"/>
  <c r="DE12" i="12"/>
  <c r="CM11" i="12"/>
  <c r="BU37" i="12"/>
  <c r="W12" i="13"/>
  <c r="W13" i="13" s="1"/>
  <c r="W14" i="13" s="1"/>
  <c r="AD62" i="12"/>
  <c r="BT37" i="12"/>
  <c r="CL11" i="12"/>
  <c r="CN8" i="12"/>
  <c r="CO7" i="12"/>
  <c r="U13" i="13"/>
  <c r="U14" i="13" s="1"/>
  <c r="DH12" i="12"/>
  <c r="DH38" i="12" s="1"/>
  <c r="BF38" i="12"/>
  <c r="AV62" i="12"/>
  <c r="BE38" i="12"/>
  <c r="DG12" i="12"/>
  <c r="DG38" i="12" s="1"/>
  <c r="F45" i="13"/>
  <c r="BA38" i="12"/>
  <c r="DC12" i="12"/>
  <c r="BQ37" i="12"/>
  <c r="CI11" i="12"/>
  <c r="CE36" i="12"/>
  <c r="DB12" i="12"/>
  <c r="DB38" i="12" s="1"/>
  <c r="AZ38" i="12"/>
  <c r="CP36" i="12"/>
  <c r="AB62" i="12"/>
  <c r="BB38" i="12"/>
  <c r="DD12" i="12"/>
  <c r="BS37" i="12"/>
  <c r="CK11" i="12"/>
  <c r="CC36" i="12"/>
  <c r="CN36" i="12"/>
  <c r="BR37" i="12"/>
  <c r="CJ11" i="12"/>
  <c r="BM61" i="12"/>
  <c r="AC2" i="13"/>
  <c r="L2" i="13"/>
  <c r="AN38" i="12"/>
  <c r="BO12" i="12"/>
  <c r="BP12" i="12"/>
  <c r="BQ12" i="12"/>
  <c r="BR12" i="12"/>
  <c r="BS12" i="12"/>
  <c r="BT12" i="12"/>
  <c r="BU12" i="12"/>
  <c r="BV12" i="12"/>
  <c r="BW12" i="12"/>
  <c r="BX12" i="12"/>
  <c r="BY12" i="12"/>
  <c r="BK12" i="12"/>
  <c r="BL12" i="12"/>
  <c r="BM12" i="12"/>
  <c r="BN12" i="12"/>
  <c r="DA12" i="12"/>
  <c r="DA38" i="12" s="1"/>
  <c r="AY38" i="12"/>
  <c r="CZ12" i="12"/>
  <c r="AX38" i="12"/>
  <c r="AD38" i="12"/>
  <c r="G8" i="13"/>
  <c r="AE38" i="12"/>
  <c r="AE63" i="12" s="1"/>
  <c r="AE79" i="12" s="1"/>
  <c r="G9" i="13"/>
  <c r="AW38" i="12"/>
  <c r="CY12" i="12"/>
  <c r="Z14" i="12"/>
  <c r="B15" i="12"/>
  <c r="AB4" i="13" s="1"/>
  <c r="F14" i="12"/>
  <c r="M14" i="12"/>
  <c r="I14" i="12"/>
  <c r="P14" i="12"/>
  <c r="N14" i="12"/>
  <c r="J14" i="12"/>
  <c r="H14" i="12"/>
  <c r="O14" i="12"/>
  <c r="C14" i="12"/>
  <c r="K14" i="12"/>
  <c r="G14" i="12"/>
  <c r="I4" i="13"/>
  <c r="AU62" i="12"/>
  <c r="BW37" i="12"/>
  <c r="CO11" i="12"/>
  <c r="AF62" i="12"/>
  <c r="AF79" i="12" s="1"/>
  <c r="AI33" i="12"/>
  <c r="AH34" i="12"/>
  <c r="AH59" i="12"/>
  <c r="AI58" i="12"/>
  <c r="BO37" i="12"/>
  <c r="CG11" i="12"/>
  <c r="X9" i="13"/>
  <c r="F48" i="13"/>
  <c r="CL36" i="12"/>
  <c r="CL33" i="12"/>
  <c r="CK34" i="12"/>
  <c r="CJ36" i="12"/>
  <c r="CO36" i="12"/>
  <c r="BP61" i="12"/>
  <c r="CI36" i="12"/>
  <c r="BM37" i="12"/>
  <c r="CE11" i="12"/>
  <c r="X7" i="13"/>
  <c r="DC33" i="12"/>
  <c r="DB34" i="12"/>
  <c r="CB39" i="12"/>
  <c r="CT39" i="12" s="1"/>
  <c r="BJ40" i="12"/>
  <c r="CQ36" i="12"/>
  <c r="AZ33" i="12"/>
  <c r="AY34" i="12"/>
  <c r="AB38" i="12"/>
  <c r="G6" i="13"/>
  <c r="CX12" i="12"/>
  <c r="AV38" i="12"/>
  <c r="BF13" i="12"/>
  <c r="BG13" i="12"/>
  <c r="AS13" i="12"/>
  <c r="AT13" i="12"/>
  <c r="AU13" i="12"/>
  <c r="AV13" i="12"/>
  <c r="AD13" i="12"/>
  <c r="AW13" i="12"/>
  <c r="AX13" i="12"/>
  <c r="AY13" i="12"/>
  <c r="AG13" i="12"/>
  <c r="AZ13" i="12"/>
  <c r="AH13" i="12"/>
  <c r="BA13" i="12"/>
  <c r="BB13" i="12"/>
  <c r="AJ13" i="12"/>
  <c r="BJ13" i="12"/>
  <c r="BC13" i="12"/>
  <c r="AK13" i="12"/>
  <c r="BD13" i="12"/>
  <c r="AL13" i="12"/>
  <c r="BE13" i="12"/>
  <c r="AF13" i="12"/>
  <c r="AI13" i="12"/>
  <c r="AO13" i="12"/>
  <c r="AA13" i="12"/>
  <c r="AB13" i="12"/>
  <c r="AC13" i="12"/>
  <c r="AE13" i="12"/>
  <c r="AM13" i="12"/>
  <c r="AN13" i="12"/>
  <c r="T13" i="12"/>
  <c r="AR13" i="12"/>
  <c r="U13" i="12"/>
  <c r="CB13" i="12"/>
  <c r="CT13" i="12"/>
  <c r="S13" i="12"/>
  <c r="R13" i="12" s="1"/>
  <c r="CP11" i="12"/>
  <c r="BX37" i="12"/>
  <c r="DC7" i="12"/>
  <c r="DB8" i="12"/>
  <c r="D52" i="13"/>
  <c r="D14" i="13"/>
  <c r="D53" i="13" s="1"/>
  <c r="CG36" i="12"/>
  <c r="CK36" i="12"/>
  <c r="BV37" i="12"/>
  <c r="CN11" i="12"/>
  <c r="CD36" i="12"/>
  <c r="BR34" i="12"/>
  <c r="BS33" i="12"/>
  <c r="CH11" i="12"/>
  <c r="CH37" i="12" s="1"/>
  <c r="BP37" i="12"/>
  <c r="X10" i="13"/>
  <c r="E51" i="13"/>
  <c r="E13" i="13"/>
  <c r="E52" i="13" s="1"/>
  <c r="BN37" i="12"/>
  <c r="BN62" i="12" s="1"/>
  <c r="CF11" i="12"/>
  <c r="X8" i="13"/>
  <c r="CH36" i="12"/>
  <c r="CF36" i="12"/>
  <c r="BL37" i="12"/>
  <c r="CD11" i="12"/>
  <c r="X6" i="13"/>
  <c r="CM36" i="12"/>
  <c r="CC11" i="12"/>
  <c r="CC37" i="12" s="1"/>
  <c r="BK37" i="12"/>
  <c r="X5" i="13"/>
  <c r="AY59" i="12"/>
  <c r="AZ58" i="12"/>
  <c r="CQ11" i="12"/>
  <c r="BY37" i="12"/>
  <c r="BS58" i="12"/>
  <c r="BR59" i="12"/>
  <c r="AA38" i="12"/>
  <c r="AA63" i="12" s="1"/>
  <c r="G5" i="13"/>
  <c r="AC38" i="12"/>
  <c r="AC63" i="12" s="1"/>
  <c r="G7" i="13"/>
  <c r="F11" i="13"/>
  <c r="F50" i="13" s="1"/>
  <c r="BD38" i="12"/>
  <c r="DF12" i="12"/>
  <c r="AU38" i="12"/>
  <c r="CW12" i="12"/>
  <c r="CV37" i="12"/>
  <c r="T53" i="13"/>
  <c r="V14" i="13"/>
  <c r="AT38" i="12"/>
  <c r="AT63" i="12" s="1"/>
  <c r="CV12" i="12"/>
  <c r="AT62" i="12"/>
  <c r="AU63" i="12" l="1"/>
  <c r="G48" i="13"/>
  <c r="AI39" i="12"/>
  <c r="G46" i="13"/>
  <c r="E14" i="13"/>
  <c r="E53" i="13" s="1"/>
  <c r="AK39" i="12"/>
  <c r="CU13" i="12"/>
  <c r="AS39" i="12"/>
  <c r="CO37" i="12"/>
  <c r="BO38" i="12"/>
  <c r="CG12" i="12"/>
  <c r="Y9" i="13"/>
  <c r="DI38" i="12"/>
  <c r="CV38" i="12"/>
  <c r="CQ37" i="12"/>
  <c r="BL62" i="12"/>
  <c r="DI13" i="12"/>
  <c r="BG39" i="12"/>
  <c r="CE37" i="12"/>
  <c r="D14" i="12"/>
  <c r="BC39" i="12"/>
  <c r="DE13" i="12"/>
  <c r="BA58" i="12"/>
  <c r="AZ59" i="12"/>
  <c r="BM13" i="12"/>
  <c r="BN13" i="12"/>
  <c r="BO13" i="12"/>
  <c r="BP13" i="12"/>
  <c r="BQ13" i="12"/>
  <c r="BR13" i="12"/>
  <c r="BS13" i="12"/>
  <c r="BT13" i="12"/>
  <c r="BU13" i="12"/>
  <c r="BV13" i="12"/>
  <c r="BW13" i="12"/>
  <c r="BX13" i="12"/>
  <c r="BY13" i="12"/>
  <c r="BK13" i="12"/>
  <c r="BL13" i="12"/>
  <c r="BF39" i="12"/>
  <c r="DH13" i="12"/>
  <c r="BM62" i="12"/>
  <c r="Z15" i="12"/>
  <c r="B16" i="12"/>
  <c r="J15" i="12"/>
  <c r="I15" i="12"/>
  <c r="M15" i="12"/>
  <c r="G15" i="12"/>
  <c r="N15" i="12"/>
  <c r="O15" i="12"/>
  <c r="P15" i="12"/>
  <c r="F15" i="12"/>
  <c r="C15" i="12"/>
  <c r="K15" i="12"/>
  <c r="H15" i="12"/>
  <c r="J4" i="13"/>
  <c r="BN38" i="12"/>
  <c r="CF12" i="12"/>
  <c r="Y8" i="13"/>
  <c r="BD39" i="12"/>
  <c r="DF13" i="12"/>
  <c r="DF39" i="12" s="1"/>
  <c r="G45" i="13"/>
  <c r="G10" i="13"/>
  <c r="G11" i="13" s="1"/>
  <c r="G50" i="13" s="1"/>
  <c r="AJ39" i="12"/>
  <c r="AV63" i="12"/>
  <c r="BG14" i="12"/>
  <c r="AS14" i="12"/>
  <c r="AA14" i="12"/>
  <c r="AT14" i="12"/>
  <c r="AU14" i="12"/>
  <c r="AV14" i="12"/>
  <c r="AW14" i="12"/>
  <c r="AE14" i="12"/>
  <c r="AX14" i="12"/>
  <c r="AY14" i="12"/>
  <c r="AZ14" i="12"/>
  <c r="AH14" i="12"/>
  <c r="BA14" i="12"/>
  <c r="AI14" i="12"/>
  <c r="BB14" i="12"/>
  <c r="BC14" i="12"/>
  <c r="AK14" i="12"/>
  <c r="AK40" i="12" s="1"/>
  <c r="BD14" i="12"/>
  <c r="AL14" i="12"/>
  <c r="AL40" i="12" s="1"/>
  <c r="BE14" i="12"/>
  <c r="AM14" i="12"/>
  <c r="AM40" i="12" s="1"/>
  <c r="BJ14" i="12"/>
  <c r="BF14" i="12"/>
  <c r="AB14" i="12"/>
  <c r="AD14" i="12"/>
  <c r="AD40" i="12" s="1"/>
  <c r="AF14" i="12"/>
  <c r="AF40" i="12" s="1"/>
  <c r="AG14" i="12"/>
  <c r="AG40" i="12" s="1"/>
  <c r="AO14" i="12"/>
  <c r="AO40" i="12" s="1"/>
  <c r="AC14" i="12"/>
  <c r="AJ14" i="12"/>
  <c r="AJ40" i="12" s="1"/>
  <c r="AN14" i="12"/>
  <c r="AN40" i="12" s="1"/>
  <c r="CB14" i="12"/>
  <c r="CT14" i="12"/>
  <c r="AR14" i="12"/>
  <c r="S14" i="12"/>
  <c r="U14" i="12"/>
  <c r="T14" i="12"/>
  <c r="BM38" i="12"/>
  <c r="CE12" i="12"/>
  <c r="CE38" i="12" s="1"/>
  <c r="Y7" i="13"/>
  <c r="AB39" i="12"/>
  <c r="H6" i="13"/>
  <c r="DF38" i="12"/>
  <c r="BT33" i="12"/>
  <c r="BS34" i="12"/>
  <c r="BT58" i="12"/>
  <c r="BS59" i="12"/>
  <c r="AN39" i="12"/>
  <c r="BB39" i="12"/>
  <c r="DD13" i="12"/>
  <c r="DD39" i="12" s="1"/>
  <c r="CX38" i="12"/>
  <c r="CG37" i="12"/>
  <c r="BL38" i="12"/>
  <c r="CD12" i="12"/>
  <c r="Y6" i="13"/>
  <c r="CJ37" i="12"/>
  <c r="X11" i="13"/>
  <c r="X12" i="13" s="1"/>
  <c r="X13" i="13" s="1"/>
  <c r="BP62" i="12"/>
  <c r="BP79" i="12" s="1"/>
  <c r="CW38" i="12"/>
  <c r="BK62" i="12"/>
  <c r="AM39" i="12"/>
  <c r="BA39" i="12"/>
  <c r="DC13" i="12"/>
  <c r="DC39" i="12" s="1"/>
  <c r="BO62" i="12"/>
  <c r="D15" i="13"/>
  <c r="D54" i="13" s="1"/>
  <c r="CY38" i="12"/>
  <c r="BK38" i="12"/>
  <c r="BK63" i="12" s="1"/>
  <c r="CC12" i="12"/>
  <c r="CC38" i="12" s="1"/>
  <c r="Y5" i="13"/>
  <c r="T54" i="13"/>
  <c r="W15" i="13"/>
  <c r="AE39" i="12"/>
  <c r="AH39" i="12"/>
  <c r="AB63" i="12"/>
  <c r="AW63" i="12"/>
  <c r="AW79" i="12" s="1"/>
  <c r="BY38" i="12"/>
  <c r="CQ12" i="12"/>
  <c r="CQ38" i="12" s="1"/>
  <c r="AD2" i="13"/>
  <c r="M2" i="13"/>
  <c r="B54" i="13"/>
  <c r="T15" i="13"/>
  <c r="B16" i="13"/>
  <c r="DB13" i="12"/>
  <c r="DB39" i="12" s="1"/>
  <c r="AZ39" i="12"/>
  <c r="BX38" i="12"/>
  <c r="CP12" i="12"/>
  <c r="CP38" i="12" s="1"/>
  <c r="CM37" i="12"/>
  <c r="AG39" i="12"/>
  <c r="BA33" i="12"/>
  <c r="AZ34" i="12"/>
  <c r="AJ58" i="12"/>
  <c r="AI59" i="12"/>
  <c r="CO12" i="12"/>
  <c r="CO38" i="12" s="1"/>
  <c r="BW38" i="12"/>
  <c r="AC4" i="13"/>
  <c r="AY39" i="12"/>
  <c r="DA13" i="12"/>
  <c r="G47" i="13"/>
  <c r="CN12" i="12"/>
  <c r="BV38" i="12"/>
  <c r="CI37" i="12"/>
  <c r="AO39" i="12"/>
  <c r="AX39" i="12"/>
  <c r="CZ13" i="12"/>
  <c r="CZ39" i="12" s="1"/>
  <c r="AD63" i="12"/>
  <c r="BU38" i="12"/>
  <c r="CM12" i="12"/>
  <c r="AW39" i="12"/>
  <c r="CY13" i="12"/>
  <c r="CY39" i="12" s="1"/>
  <c r="BJ41" i="12"/>
  <c r="CB40" i="12"/>
  <c r="CT40" i="12" s="1"/>
  <c r="CL34" i="12"/>
  <c r="CM33" i="12"/>
  <c r="AI34" i="12"/>
  <c r="AJ33" i="12"/>
  <c r="BT38" i="12"/>
  <c r="CL12" i="12"/>
  <c r="AF39" i="12"/>
  <c r="AD39" i="12"/>
  <c r="AD64" i="12" s="1"/>
  <c r="AD79" i="12" s="1"/>
  <c r="H8" i="13"/>
  <c r="CK12" i="12"/>
  <c r="BS38" i="12"/>
  <c r="CK37" i="12"/>
  <c r="DC38" i="12"/>
  <c r="CO8" i="12"/>
  <c r="CP7" i="12"/>
  <c r="DE38" i="12"/>
  <c r="AC39" i="12"/>
  <c r="H7" i="13"/>
  <c r="BE39" i="12"/>
  <c r="DG13" i="12"/>
  <c r="AV39" i="12"/>
  <c r="CX13" i="12"/>
  <c r="CX39" i="12" s="1"/>
  <c r="CZ38" i="12"/>
  <c r="BR38" i="12"/>
  <c r="CJ12" i="12"/>
  <c r="AA39" i="12"/>
  <c r="H5" i="13"/>
  <c r="DD7" i="12"/>
  <c r="DC8" i="12"/>
  <c r="CP37" i="12"/>
  <c r="CN37" i="12"/>
  <c r="CD37" i="12"/>
  <c r="CF37" i="12"/>
  <c r="AL39" i="12"/>
  <c r="CW13" i="12"/>
  <c r="CW39" i="12" s="1"/>
  <c r="AU39" i="12"/>
  <c r="DC34" i="12"/>
  <c r="DD33" i="12"/>
  <c r="CI12" i="12"/>
  <c r="BQ38" i="12"/>
  <c r="DD38" i="12"/>
  <c r="F12" i="13"/>
  <c r="CV13" i="12"/>
  <c r="CV39" i="12" s="1"/>
  <c r="AT39" i="12"/>
  <c r="AT64" i="12" s="1"/>
  <c r="E14" i="12"/>
  <c r="BP38" i="12"/>
  <c r="CH12" i="12"/>
  <c r="CH38" i="12" s="1"/>
  <c r="CL37" i="12"/>
  <c r="AI40" i="12" l="1"/>
  <c r="AE40" i="12"/>
  <c r="R14" i="12"/>
  <c r="D15" i="12"/>
  <c r="CN38" i="12"/>
  <c r="AC64" i="12"/>
  <c r="E15" i="13"/>
  <c r="E54" i="13" s="1"/>
  <c r="H46" i="13"/>
  <c r="H47" i="13"/>
  <c r="G12" i="13"/>
  <c r="G51" i="13" s="1"/>
  <c r="CZ14" i="12"/>
  <c r="AX40" i="12"/>
  <c r="BV39" i="12"/>
  <c r="CN13" i="12"/>
  <c r="CU39" i="12"/>
  <c r="AB40" i="12"/>
  <c r="I6" i="13"/>
  <c r="CM13" i="12"/>
  <c r="BU39" i="12"/>
  <c r="CY14" i="12"/>
  <c r="AW40" i="12"/>
  <c r="D16" i="13"/>
  <c r="E15" i="12"/>
  <c r="CL13" i="12"/>
  <c r="BT39" i="12"/>
  <c r="DI39" i="12"/>
  <c r="CX14" i="12"/>
  <c r="AV40" i="12"/>
  <c r="BS39" i="12"/>
  <c r="CK13" i="12"/>
  <c r="BU33" i="12"/>
  <c r="BT34" i="12"/>
  <c r="AU64" i="12"/>
  <c r="AA64" i="12"/>
  <c r="CM38" i="12"/>
  <c r="CD38" i="12"/>
  <c r="AB64" i="12"/>
  <c r="CL38" i="12"/>
  <c r="BL63" i="12"/>
  <c r="CQ7" i="12"/>
  <c r="CQ8" i="12" s="1"/>
  <c r="CP8" i="12"/>
  <c r="AK33" i="12"/>
  <c r="AJ34" i="12"/>
  <c r="CW14" i="12"/>
  <c r="AU40" i="12"/>
  <c r="Z16" i="12"/>
  <c r="B17" i="12"/>
  <c r="F16" i="12"/>
  <c r="D16" i="12" s="1"/>
  <c r="O16" i="12"/>
  <c r="J16" i="12"/>
  <c r="N16" i="12"/>
  <c r="G16" i="12"/>
  <c r="C16" i="12"/>
  <c r="K16" i="12"/>
  <c r="I16" i="12"/>
  <c r="H16" i="12"/>
  <c r="P16" i="12"/>
  <c r="M16" i="12"/>
  <c r="K4" i="13"/>
  <c r="CJ13" i="12"/>
  <c r="BR39" i="12"/>
  <c r="DH14" i="12"/>
  <c r="BF40" i="12"/>
  <c r="CJ38" i="12"/>
  <c r="AJ59" i="12"/>
  <c r="AK58" i="12"/>
  <c r="BM63" i="12"/>
  <c r="BK14" i="12"/>
  <c r="BL14" i="12"/>
  <c r="BM14" i="12"/>
  <c r="BN14" i="12"/>
  <c r="BO14" i="12"/>
  <c r="BP14" i="12"/>
  <c r="BQ14" i="12"/>
  <c r="BR14" i="12"/>
  <c r="BS14" i="12"/>
  <c r="BT14" i="12"/>
  <c r="BU14" i="12"/>
  <c r="BV14" i="12"/>
  <c r="BW14" i="12"/>
  <c r="BX14" i="12"/>
  <c r="BY14" i="12"/>
  <c r="CM34" i="12"/>
  <c r="CN33" i="12"/>
  <c r="B17" i="13"/>
  <c r="B55" i="13"/>
  <c r="T16" i="13"/>
  <c r="Y10" i="13"/>
  <c r="Y11" i="13" s="1"/>
  <c r="BB33" i="12"/>
  <c r="BA34" i="12"/>
  <c r="T55" i="13"/>
  <c r="BE40" i="12"/>
  <c r="DG14" i="12"/>
  <c r="AT40" i="12"/>
  <c r="CV14" i="12"/>
  <c r="BJ15" i="12"/>
  <c r="AS15" i="12"/>
  <c r="AT15" i="12"/>
  <c r="AB15" i="12"/>
  <c r="AU15" i="12"/>
  <c r="AV15" i="12"/>
  <c r="AW15" i="12"/>
  <c r="AX15" i="12"/>
  <c r="AF15" i="12"/>
  <c r="AY15" i="12"/>
  <c r="AZ15" i="12"/>
  <c r="BA15" i="12"/>
  <c r="AI15" i="12"/>
  <c r="BB15" i="12"/>
  <c r="AJ15" i="12"/>
  <c r="BC15" i="12"/>
  <c r="BD15" i="12"/>
  <c r="AL15" i="12"/>
  <c r="BE15" i="12"/>
  <c r="AM15" i="12"/>
  <c r="BF15" i="12"/>
  <c r="AN15" i="12"/>
  <c r="BG15" i="12"/>
  <c r="AE15" i="12"/>
  <c r="AG15" i="12"/>
  <c r="AO15" i="12"/>
  <c r="AA15" i="12"/>
  <c r="AD15" i="12"/>
  <c r="AH15" i="12"/>
  <c r="AK15" i="12"/>
  <c r="AC15" i="12"/>
  <c r="T15" i="12"/>
  <c r="S15" i="12"/>
  <c r="AR15" i="12"/>
  <c r="CB15" i="12"/>
  <c r="U15" i="12"/>
  <c r="CT15" i="12"/>
  <c r="BQ39" i="12"/>
  <c r="CI13" i="12"/>
  <c r="DD8" i="12"/>
  <c r="DE7" i="12"/>
  <c r="DA39" i="12"/>
  <c r="AA40" i="12"/>
  <c r="AA65" i="12" s="1"/>
  <c r="I5" i="13"/>
  <c r="CF38" i="12"/>
  <c r="BP39" i="12"/>
  <c r="CH13" i="12"/>
  <c r="DG39" i="12"/>
  <c r="AD4" i="13"/>
  <c r="BD40" i="12"/>
  <c r="DF14" i="12"/>
  <c r="CU14" i="12"/>
  <c r="CU40" i="12" s="1"/>
  <c r="AS40" i="12"/>
  <c r="AS65" i="12" s="1"/>
  <c r="BN63" i="12"/>
  <c r="CG13" i="12"/>
  <c r="BO39" i="12"/>
  <c r="BG40" i="12"/>
  <c r="DI14" i="12"/>
  <c r="CF13" i="12"/>
  <c r="BN39" i="12"/>
  <c r="Z8" i="13"/>
  <c r="BJ42" i="12"/>
  <c r="CB41" i="12"/>
  <c r="CT41" i="12" s="1"/>
  <c r="F13" i="13"/>
  <c r="F51" i="13"/>
  <c r="AV64" i="12"/>
  <c r="AV79" i="12" s="1"/>
  <c r="CK38" i="12"/>
  <c r="BT59" i="12"/>
  <c r="BU58" i="12"/>
  <c r="X14" i="13"/>
  <c r="X15" i="13" s="1"/>
  <c r="X16" i="13" s="1"/>
  <c r="BC40" i="12"/>
  <c r="DE14" i="12"/>
  <c r="DH39" i="12"/>
  <c r="CE13" i="12"/>
  <c r="BM39" i="12"/>
  <c r="BM64" i="12" s="1"/>
  <c r="Z7" i="13"/>
  <c r="BB40" i="12"/>
  <c r="DD14" i="12"/>
  <c r="CD13" i="12"/>
  <c r="BL39" i="12"/>
  <c r="Z6" i="13"/>
  <c r="BB58" i="12"/>
  <c r="BA59" i="12"/>
  <c r="DC14" i="12"/>
  <c r="BA40" i="12"/>
  <c r="CC13" i="12"/>
  <c r="BK39" i="12"/>
  <c r="BK64" i="12" s="1"/>
  <c r="Z5" i="13"/>
  <c r="DE39" i="12"/>
  <c r="CG38" i="12"/>
  <c r="U15" i="13"/>
  <c r="U16" i="13" s="1"/>
  <c r="E16" i="13"/>
  <c r="AH40" i="12"/>
  <c r="BY39" i="12"/>
  <c r="CQ13" i="12"/>
  <c r="BO63" i="12"/>
  <c r="BO79" i="12" s="1"/>
  <c r="N2" i="13"/>
  <c r="AE2" i="13"/>
  <c r="CI38" i="12"/>
  <c r="H45" i="13"/>
  <c r="DB14" i="12"/>
  <c r="AZ40" i="12"/>
  <c r="G49" i="13"/>
  <c r="BX39" i="12"/>
  <c r="CP13" i="12"/>
  <c r="V15" i="13"/>
  <c r="V16" i="13" s="1"/>
  <c r="AC40" i="12"/>
  <c r="AC65" i="12" s="1"/>
  <c r="AC79" i="12" s="1"/>
  <c r="I7" i="13"/>
  <c r="DE33" i="12"/>
  <c r="DD34" i="12"/>
  <c r="H9" i="13"/>
  <c r="H48" i="13" s="1"/>
  <c r="DA14" i="12"/>
  <c r="AY40" i="12"/>
  <c r="BW39" i="12"/>
  <c r="CO13" i="12"/>
  <c r="AS64" i="12"/>
  <c r="AO41" i="12" l="1"/>
  <c r="I46" i="13"/>
  <c r="I8" i="13"/>
  <c r="I47" i="13" s="1"/>
  <c r="Y12" i="13"/>
  <c r="Y13" i="13" s="1"/>
  <c r="G13" i="13"/>
  <c r="AZ41" i="12"/>
  <c r="DB15" i="12"/>
  <c r="BW40" i="12"/>
  <c r="CO14" i="12"/>
  <c r="BU34" i="12"/>
  <c r="BV33" i="12"/>
  <c r="CM39" i="12"/>
  <c r="AY41" i="12"/>
  <c r="DA15" i="12"/>
  <c r="CN14" i="12"/>
  <c r="BV40" i="12"/>
  <c r="AL58" i="12"/>
  <c r="AK59" i="12"/>
  <c r="I45" i="13"/>
  <c r="AH41" i="12"/>
  <c r="CO39" i="12"/>
  <c r="AF2" i="13"/>
  <c r="O2" i="13"/>
  <c r="CC39" i="12"/>
  <c r="AF41" i="12"/>
  <c r="BU40" i="12"/>
  <c r="CM14" i="12"/>
  <c r="AB65" i="12"/>
  <c r="AE41" i="12"/>
  <c r="AX41" i="12"/>
  <c r="CZ15" i="12"/>
  <c r="BT40" i="12"/>
  <c r="CL14" i="12"/>
  <c r="CK39" i="12"/>
  <c r="DA40" i="12"/>
  <c r="BN64" i="12"/>
  <c r="AW41" i="12"/>
  <c r="CY15" i="12"/>
  <c r="CK14" i="12"/>
  <c r="BS40" i="12"/>
  <c r="F52" i="13"/>
  <c r="Z9" i="13"/>
  <c r="Z10" i="13" s="1"/>
  <c r="DB40" i="12"/>
  <c r="CE39" i="12"/>
  <c r="CB42" i="12"/>
  <c r="CT42" i="12" s="1"/>
  <c r="BJ43" i="12"/>
  <c r="DF40" i="12"/>
  <c r="AN41" i="12"/>
  <c r="AV41" i="12"/>
  <c r="CX15" i="12"/>
  <c r="BR40" i="12"/>
  <c r="CJ14" i="12"/>
  <c r="AA41" i="12"/>
  <c r="AA66" i="12" s="1"/>
  <c r="J5" i="13"/>
  <c r="DC40" i="12"/>
  <c r="DE40" i="12"/>
  <c r="DE8" i="12"/>
  <c r="DF7" i="12"/>
  <c r="CW15" i="12"/>
  <c r="AU41" i="12"/>
  <c r="CI14" i="12"/>
  <c r="BQ40" i="12"/>
  <c r="CX40" i="12"/>
  <c r="CN39" i="12"/>
  <c r="AM41" i="12"/>
  <c r="AB41" i="12"/>
  <c r="J6" i="13"/>
  <c r="BP40" i="12"/>
  <c r="CH14" i="12"/>
  <c r="DH40" i="12"/>
  <c r="Z17" i="12"/>
  <c r="B18" i="12"/>
  <c r="F17" i="12"/>
  <c r="C17" i="12"/>
  <c r="M17" i="12"/>
  <c r="P17" i="12"/>
  <c r="K17" i="12"/>
  <c r="H17" i="12"/>
  <c r="O17" i="12"/>
  <c r="N17" i="12"/>
  <c r="J17" i="12"/>
  <c r="G17" i="12"/>
  <c r="I17" i="12"/>
  <c r="L4" i="13"/>
  <c r="AG41" i="12"/>
  <c r="BB59" i="12"/>
  <c r="BC58" i="12"/>
  <c r="CF39" i="12"/>
  <c r="CQ39" i="12"/>
  <c r="BU59" i="12"/>
  <c r="BV58" i="12"/>
  <c r="DI40" i="12"/>
  <c r="CI39" i="12"/>
  <c r="BE41" i="12"/>
  <c r="DG15" i="12"/>
  <c r="CV15" i="12"/>
  <c r="AT41" i="12"/>
  <c r="CG14" i="12"/>
  <c r="BO40" i="12"/>
  <c r="AS16" i="12"/>
  <c r="AT16" i="12"/>
  <c r="AU16" i="12"/>
  <c r="AC16" i="12"/>
  <c r="BJ16" i="12"/>
  <c r="AV16" i="12"/>
  <c r="AW16" i="12"/>
  <c r="AX16" i="12"/>
  <c r="AY16" i="12"/>
  <c r="AG16" i="12"/>
  <c r="AZ16" i="12"/>
  <c r="BA16" i="12"/>
  <c r="BB16" i="12"/>
  <c r="AJ16" i="12"/>
  <c r="BC16" i="12"/>
  <c r="AK16" i="12"/>
  <c r="BD16" i="12"/>
  <c r="BE16" i="12"/>
  <c r="AM16" i="12"/>
  <c r="BF16" i="12"/>
  <c r="AN16" i="12"/>
  <c r="BG16" i="12"/>
  <c r="AO16" i="12"/>
  <c r="AA16" i="12"/>
  <c r="AD16" i="12"/>
  <c r="AE16" i="12"/>
  <c r="AE42" i="12" s="1"/>
  <c r="AF16" i="12"/>
  <c r="AF42" i="12" s="1"/>
  <c r="AL16" i="12"/>
  <c r="AB16" i="12"/>
  <c r="AH16" i="12"/>
  <c r="AI16" i="12"/>
  <c r="CT16" i="12"/>
  <c r="AR16" i="12"/>
  <c r="S16" i="12"/>
  <c r="T16" i="12"/>
  <c r="U16" i="12"/>
  <c r="CB16" i="12"/>
  <c r="AL41" i="12"/>
  <c r="AS41" i="12"/>
  <c r="AS66" i="12" s="1"/>
  <c r="CU15" i="12"/>
  <c r="CU41" i="12" s="1"/>
  <c r="B18" i="13"/>
  <c r="B56" i="13"/>
  <c r="T17" i="13"/>
  <c r="BN40" i="12"/>
  <c r="CF14" i="12"/>
  <c r="AU65" i="12"/>
  <c r="AU79" i="12" s="1"/>
  <c r="CL39" i="12"/>
  <c r="CZ40" i="12"/>
  <c r="BG41" i="12"/>
  <c r="DI15" i="12"/>
  <c r="DF33" i="12"/>
  <c r="DE34" i="12"/>
  <c r="H10" i="13"/>
  <c r="BL64" i="12"/>
  <c r="CD39" i="12"/>
  <c r="R15" i="12"/>
  <c r="BD41" i="12"/>
  <c r="DF15" i="12"/>
  <c r="BY15" i="12"/>
  <c r="BK15" i="12"/>
  <c r="BL15" i="12"/>
  <c r="BM15" i="12"/>
  <c r="BN15" i="12"/>
  <c r="BO15" i="12"/>
  <c r="BP15" i="12"/>
  <c r="BQ15" i="12"/>
  <c r="BR15" i="12"/>
  <c r="BS15" i="12"/>
  <c r="BT15" i="12"/>
  <c r="BU15" i="12"/>
  <c r="BV15" i="12"/>
  <c r="BW15" i="12"/>
  <c r="BX15" i="12"/>
  <c r="CE14" i="12"/>
  <c r="CE40" i="12" s="1"/>
  <c r="BM40" i="12"/>
  <c r="BM65" i="12" s="1"/>
  <c r="BM79" i="12" s="1"/>
  <c r="AA7" i="13"/>
  <c r="CJ39" i="12"/>
  <c r="CW40" i="12"/>
  <c r="BF41" i="12"/>
  <c r="DH15" i="12"/>
  <c r="E17" i="13"/>
  <c r="E56" i="13" s="1"/>
  <c r="E55" i="13"/>
  <c r="CG39" i="12"/>
  <c r="CP39" i="12"/>
  <c r="DD40" i="12"/>
  <c r="CH39" i="12"/>
  <c r="BN79" i="12"/>
  <c r="BC41" i="12"/>
  <c r="DE15" i="12"/>
  <c r="CV40" i="12"/>
  <c r="CO33" i="12"/>
  <c r="CN34" i="12"/>
  <c r="BL40" i="12"/>
  <c r="CD14" i="12"/>
  <c r="CD40" i="12" s="1"/>
  <c r="AA6" i="13"/>
  <c r="D55" i="13"/>
  <c r="D17" i="13"/>
  <c r="F14" i="13"/>
  <c r="AC41" i="12"/>
  <c r="AJ41" i="12"/>
  <c r="AT65" i="12"/>
  <c r="BB34" i="12"/>
  <c r="BC33" i="12"/>
  <c r="BK40" i="12"/>
  <c r="BK65" i="12" s="1"/>
  <c r="CC14" i="12"/>
  <c r="CC40" i="12" s="1"/>
  <c r="AA5" i="13"/>
  <c r="AK41" i="12"/>
  <c r="BB41" i="12"/>
  <c r="DD15" i="12"/>
  <c r="DG40" i="12"/>
  <c r="AK34" i="12"/>
  <c r="AL33" i="12"/>
  <c r="CY40" i="12"/>
  <c r="W16" i="13"/>
  <c r="W17" i="13" s="1"/>
  <c r="AI41" i="12"/>
  <c r="CQ14" i="12"/>
  <c r="BY40" i="12"/>
  <c r="AD41" i="12"/>
  <c r="BA41" i="12"/>
  <c r="DC15" i="12"/>
  <c r="CP14" i="12"/>
  <c r="CP40" i="12" s="1"/>
  <c r="BX40" i="12"/>
  <c r="E16" i="12"/>
  <c r="DD41" i="12" l="1"/>
  <c r="BL65" i="12"/>
  <c r="CF40" i="12"/>
  <c r="DF41" i="12"/>
  <c r="DC41" i="12"/>
  <c r="AD42" i="12"/>
  <c r="AM42" i="12"/>
  <c r="DI41" i="12"/>
  <c r="Y14" i="13"/>
  <c r="Y15" i="13" s="1"/>
  <c r="Y16" i="13" s="1"/>
  <c r="Y17" i="13" s="1"/>
  <c r="G52" i="13"/>
  <c r="G14" i="13"/>
  <c r="I9" i="13"/>
  <c r="I10" i="13" s="1"/>
  <c r="AA42" i="12"/>
  <c r="AA67" i="12" s="1"/>
  <c r="K5" i="13"/>
  <c r="CZ16" i="12"/>
  <c r="AX42" i="12"/>
  <c r="Z11" i="13"/>
  <c r="Z12" i="13" s="1"/>
  <c r="BW33" i="12"/>
  <c r="BV34" i="12"/>
  <c r="AL34" i="12"/>
  <c r="AM33" i="12"/>
  <c r="F15" i="13"/>
  <c r="F54" i="13" s="1"/>
  <c r="F53" i="13"/>
  <c r="CF15" i="12"/>
  <c r="BN41" i="12"/>
  <c r="D56" i="13"/>
  <c r="D18" i="13"/>
  <c r="D57" i="13" s="1"/>
  <c r="BM41" i="12"/>
  <c r="CE15" i="12"/>
  <c r="AO42" i="12"/>
  <c r="AW42" i="12"/>
  <c r="CY16" i="12"/>
  <c r="BW58" i="12"/>
  <c r="BV59" i="12"/>
  <c r="CX41" i="12"/>
  <c r="AV42" i="12"/>
  <c r="CX16" i="12"/>
  <c r="V17" i="13"/>
  <c r="V18" i="13" s="1"/>
  <c r="BG42" i="12"/>
  <c r="DI16" i="12"/>
  <c r="CC15" i="12"/>
  <c r="CC41" i="12" s="1"/>
  <c r="BK41" i="12"/>
  <c r="BK66" i="12" s="1"/>
  <c r="AB5" i="13"/>
  <c r="AN42" i="12"/>
  <c r="BW16" i="12"/>
  <c r="BX16" i="12"/>
  <c r="BY16" i="12"/>
  <c r="BK16" i="12"/>
  <c r="BL16" i="12"/>
  <c r="BM16" i="12"/>
  <c r="BN16" i="12"/>
  <c r="BO16" i="12"/>
  <c r="BP16" i="12"/>
  <c r="BQ16" i="12"/>
  <c r="BR16" i="12"/>
  <c r="BS16" i="12"/>
  <c r="BT16" i="12"/>
  <c r="BU16" i="12"/>
  <c r="BV16" i="12"/>
  <c r="U17" i="13"/>
  <c r="CI40" i="12"/>
  <c r="CM40" i="12"/>
  <c r="CO40" i="12"/>
  <c r="BL41" i="12"/>
  <c r="BL66" i="12" s="1"/>
  <c r="BL79" i="12" s="1"/>
  <c r="CD15" i="12"/>
  <c r="CD41" i="12" s="1"/>
  <c r="AB6" i="13"/>
  <c r="BF42" i="12"/>
  <c r="DH16" i="12"/>
  <c r="DH42" i="12" s="1"/>
  <c r="AC42" i="12"/>
  <c r="AU42" i="12"/>
  <c r="CW16" i="12"/>
  <c r="CW42" i="12" s="1"/>
  <c r="H11" i="13"/>
  <c r="H50" i="13" s="1"/>
  <c r="CW41" i="12"/>
  <c r="DB41" i="12"/>
  <c r="BE42" i="12"/>
  <c r="DG16" i="12"/>
  <c r="CV16" i="12"/>
  <c r="AT42" i="12"/>
  <c r="DG7" i="12"/>
  <c r="DF8" i="12"/>
  <c r="BJ44" i="12"/>
  <c r="CB43" i="12"/>
  <c r="CT43" i="12" s="1"/>
  <c r="BD42" i="12"/>
  <c r="DF16" i="12"/>
  <c r="DF42" i="12" s="1"/>
  <c r="D17" i="12"/>
  <c r="CK40" i="12"/>
  <c r="AS42" i="12"/>
  <c r="AS67" i="12" s="1"/>
  <c r="CU16" i="12"/>
  <c r="CU42" i="12" s="1"/>
  <c r="BD58" i="12"/>
  <c r="BC59" i="12"/>
  <c r="AA8" i="13"/>
  <c r="AA9" i="13" s="1"/>
  <c r="CP33" i="12"/>
  <c r="CO34" i="12"/>
  <c r="CN15" i="12"/>
  <c r="CN41" i="12" s="1"/>
  <c r="BV41" i="12"/>
  <c r="AK42" i="12"/>
  <c r="Z18" i="12"/>
  <c r="B19" i="12"/>
  <c r="K18" i="12"/>
  <c r="M18" i="12"/>
  <c r="N18" i="12"/>
  <c r="P18" i="12"/>
  <c r="J18" i="12"/>
  <c r="O18" i="12"/>
  <c r="F18" i="12"/>
  <c r="G18" i="12"/>
  <c r="C18" i="12"/>
  <c r="I18" i="12"/>
  <c r="H18" i="12"/>
  <c r="M4" i="13"/>
  <c r="CY41" i="12"/>
  <c r="E18" i="13"/>
  <c r="E57" i="13" s="1"/>
  <c r="DH41" i="12"/>
  <c r="DF34" i="12"/>
  <c r="DG33" i="12"/>
  <c r="R16" i="12"/>
  <c r="BW41" i="12"/>
  <c r="CO15" i="12"/>
  <c r="CO41" i="12" s="1"/>
  <c r="AI42" i="12"/>
  <c r="DE16" i="12"/>
  <c r="DE42" i="12" s="1"/>
  <c r="BC42" i="12"/>
  <c r="CG40" i="12"/>
  <c r="AT17" i="12"/>
  <c r="AU17" i="12"/>
  <c r="AV17" i="12"/>
  <c r="AD17" i="12"/>
  <c r="AW17" i="12"/>
  <c r="AX17" i="12"/>
  <c r="BJ17" i="12"/>
  <c r="AY17" i="12"/>
  <c r="AZ17" i="12"/>
  <c r="AH17" i="12"/>
  <c r="BA17" i="12"/>
  <c r="BB17" i="12"/>
  <c r="BC17" i="12"/>
  <c r="AK17" i="12"/>
  <c r="BD17" i="12"/>
  <c r="AL17" i="12"/>
  <c r="BE17" i="12"/>
  <c r="BF17" i="12"/>
  <c r="AN17" i="12"/>
  <c r="BG17" i="12"/>
  <c r="AO17" i="12"/>
  <c r="AS17" i="12"/>
  <c r="AE17" i="12"/>
  <c r="AF17" i="12"/>
  <c r="AJ17" i="12"/>
  <c r="AM17" i="12"/>
  <c r="AA17" i="12"/>
  <c r="AG17" i="12"/>
  <c r="AI17" i="12"/>
  <c r="AB17" i="12"/>
  <c r="AC17" i="12"/>
  <c r="T17" i="12"/>
  <c r="CT17" i="12"/>
  <c r="CB17" i="12"/>
  <c r="U17" i="12"/>
  <c r="S17" i="12"/>
  <c r="R17" i="12" s="1"/>
  <c r="AR17" i="12"/>
  <c r="BO41" i="12"/>
  <c r="CG15" i="12"/>
  <c r="CP15" i="12"/>
  <c r="CP41" i="12" s="1"/>
  <c r="BX41" i="12"/>
  <c r="CM15" i="12"/>
  <c r="BU41" i="12"/>
  <c r="CQ40" i="12"/>
  <c r="DE41" i="12"/>
  <c r="BT41" i="12"/>
  <c r="CL15" i="12"/>
  <c r="CL41" i="12" s="1"/>
  <c r="AH42" i="12"/>
  <c r="AJ42" i="12"/>
  <c r="AE4" i="13"/>
  <c r="AL59" i="12"/>
  <c r="AM58" i="12"/>
  <c r="BD33" i="12"/>
  <c r="BC34" i="12"/>
  <c r="CK15" i="12"/>
  <c r="CK41" i="12" s="1"/>
  <c r="BS41" i="12"/>
  <c r="AB42" i="12"/>
  <c r="K6" i="13"/>
  <c r="BB42" i="12"/>
  <c r="DD16" i="12"/>
  <c r="AT66" i="12"/>
  <c r="AT79" i="12" s="1"/>
  <c r="CH40" i="12"/>
  <c r="J7" i="13"/>
  <c r="BQ41" i="12"/>
  <c r="CI15" i="12"/>
  <c r="H49" i="13"/>
  <c r="BY41" i="12"/>
  <c r="CQ15" i="12"/>
  <c r="CQ41" i="12" s="1"/>
  <c r="CJ15" i="12"/>
  <c r="CJ41" i="12" s="1"/>
  <c r="BR41" i="12"/>
  <c r="T57" i="13"/>
  <c r="AL42" i="12"/>
  <c r="BA42" i="12"/>
  <c r="DC16" i="12"/>
  <c r="DC42" i="12" s="1"/>
  <c r="CV41" i="12"/>
  <c r="T56" i="13"/>
  <c r="AG2" i="13"/>
  <c r="P2" i="13"/>
  <c r="CN40" i="12"/>
  <c r="DB16" i="12"/>
  <c r="AZ42" i="12"/>
  <c r="DG41" i="12"/>
  <c r="E17" i="12"/>
  <c r="J45" i="13"/>
  <c r="CL40" i="12"/>
  <c r="AF4" i="13"/>
  <c r="DA41" i="12"/>
  <c r="BP41" i="12"/>
  <c r="CH15" i="12"/>
  <c r="B19" i="13"/>
  <c r="B57" i="13"/>
  <c r="T18" i="13"/>
  <c r="AG42" i="12"/>
  <c r="AB66" i="12"/>
  <c r="AB79" i="12" s="1"/>
  <c r="DA16" i="12"/>
  <c r="DA42" i="12" s="1"/>
  <c r="AY42" i="12"/>
  <c r="CJ40" i="12"/>
  <c r="CZ41" i="12"/>
  <c r="X17" i="13"/>
  <c r="AF43" i="12" l="1"/>
  <c r="AB3" i="13"/>
  <c r="I48" i="13"/>
  <c r="H12" i="13"/>
  <c r="H51" i="13" s="1"/>
  <c r="F16" i="13"/>
  <c r="F55" i="13" s="1"/>
  <c r="G53" i="13"/>
  <c r="G15" i="13"/>
  <c r="G16" i="13" s="1"/>
  <c r="G55" i="13" s="1"/>
  <c r="D19" i="13"/>
  <c r="D58" i="13" s="1"/>
  <c r="DA17" i="12"/>
  <c r="AY43" i="12"/>
  <c r="BY42" i="12"/>
  <c r="CQ16" i="12"/>
  <c r="AJ43" i="12"/>
  <c r="W18" i="13"/>
  <c r="X18" i="13"/>
  <c r="J8" i="13"/>
  <c r="J9" i="13" s="1"/>
  <c r="DD42" i="12"/>
  <c r="AE43" i="12"/>
  <c r="BU17" i="12"/>
  <c r="BV17" i="12"/>
  <c r="BW17" i="12"/>
  <c r="BX17" i="12"/>
  <c r="BY17" i="12"/>
  <c r="BK17" i="12"/>
  <c r="BL17" i="12"/>
  <c r="BM17" i="12"/>
  <c r="BN17" i="12"/>
  <c r="BO17" i="12"/>
  <c r="BP17" i="12"/>
  <c r="BQ17" i="12"/>
  <c r="BR17" i="12"/>
  <c r="BS17" i="12"/>
  <c r="BT17" i="12"/>
  <c r="D18" i="12"/>
  <c r="BX42" i="12"/>
  <c r="CP16" i="12"/>
  <c r="BX58" i="12"/>
  <c r="BW59" i="12"/>
  <c r="BX33" i="12"/>
  <c r="BW34" i="12"/>
  <c r="AS43" i="12"/>
  <c r="CU17" i="12"/>
  <c r="CU43" i="12" s="1"/>
  <c r="AX43" i="12"/>
  <c r="CZ17" i="12"/>
  <c r="DH33" i="12"/>
  <c r="DG34" i="12"/>
  <c r="CO16" i="12"/>
  <c r="BW42" i="12"/>
  <c r="CY42" i="12"/>
  <c r="AO43" i="12"/>
  <c r="AW43" i="12"/>
  <c r="CY17" i="12"/>
  <c r="U18" i="13"/>
  <c r="BG43" i="12"/>
  <c r="DI17" i="12"/>
  <c r="DI43" i="12" s="1"/>
  <c r="AD43" i="12"/>
  <c r="I49" i="13"/>
  <c r="BV42" i="12"/>
  <c r="CN16" i="12"/>
  <c r="AN43" i="12"/>
  <c r="AV43" i="12"/>
  <c r="CX17" i="12"/>
  <c r="AA10" i="13"/>
  <c r="CM16" i="12"/>
  <c r="BU42" i="12"/>
  <c r="CE41" i="12"/>
  <c r="CZ42" i="12"/>
  <c r="DH17" i="12"/>
  <c r="BF43" i="12"/>
  <c r="CW17" i="12"/>
  <c r="AU43" i="12"/>
  <c r="BJ45" i="12"/>
  <c r="CB44" i="12"/>
  <c r="CT44" i="12" s="1"/>
  <c r="Y18" i="13"/>
  <c r="BT42" i="12"/>
  <c r="CL16" i="12"/>
  <c r="DG17" i="12"/>
  <c r="BE43" i="12"/>
  <c r="CK16" i="12"/>
  <c r="BS42" i="12"/>
  <c r="DI42" i="12"/>
  <c r="AT43" i="12"/>
  <c r="CV17" i="12"/>
  <c r="DB42" i="12"/>
  <c r="AL43" i="12"/>
  <c r="Z19" i="12"/>
  <c r="B20" i="12"/>
  <c r="J19" i="12"/>
  <c r="G19" i="12"/>
  <c r="N19" i="12"/>
  <c r="M19" i="12"/>
  <c r="F19" i="12"/>
  <c r="P19" i="12"/>
  <c r="O19" i="12"/>
  <c r="H19" i="12"/>
  <c r="K19" i="12"/>
  <c r="C19" i="12"/>
  <c r="I19" i="12"/>
  <c r="N4" i="13"/>
  <c r="DH7" i="12"/>
  <c r="DG8" i="12"/>
  <c r="CJ16" i="12"/>
  <c r="BR42" i="12"/>
  <c r="AC43" i="12"/>
  <c r="DF17" i="12"/>
  <c r="BD43" i="12"/>
  <c r="AU18" i="12"/>
  <c r="AV18" i="12"/>
  <c r="AW18" i="12"/>
  <c r="AE18" i="12"/>
  <c r="AX18" i="12"/>
  <c r="AY18" i="12"/>
  <c r="AZ18" i="12"/>
  <c r="BA18" i="12"/>
  <c r="AI18" i="12"/>
  <c r="BJ18" i="12"/>
  <c r="BB18" i="12"/>
  <c r="BC18" i="12"/>
  <c r="BD18" i="12"/>
  <c r="AL18" i="12"/>
  <c r="BE18" i="12"/>
  <c r="AM18" i="12"/>
  <c r="BF18" i="12"/>
  <c r="BG18" i="12"/>
  <c r="AO18" i="12"/>
  <c r="AS18" i="12"/>
  <c r="AA18" i="12"/>
  <c r="AT18" i="12"/>
  <c r="AC18" i="12"/>
  <c r="AD18" i="12"/>
  <c r="AF18" i="12"/>
  <c r="AJ18" i="12"/>
  <c r="AK18" i="12"/>
  <c r="AH18" i="12"/>
  <c r="AN18" i="12"/>
  <c r="AB18" i="12"/>
  <c r="AG18" i="12"/>
  <c r="CT18" i="12"/>
  <c r="T18" i="12"/>
  <c r="CB18" i="12"/>
  <c r="AR18" i="12"/>
  <c r="S18" i="12"/>
  <c r="U18" i="12"/>
  <c r="BQ42" i="12"/>
  <c r="CI16" i="12"/>
  <c r="AB43" i="12"/>
  <c r="L6" i="13"/>
  <c r="AK43" i="12"/>
  <c r="BD59" i="12"/>
  <c r="BE58" i="12"/>
  <c r="BP42" i="12"/>
  <c r="CH16" i="12"/>
  <c r="AH2" i="13"/>
  <c r="Q2" i="13"/>
  <c r="AM59" i="12"/>
  <c r="AN58" i="12"/>
  <c r="AG4" i="13"/>
  <c r="J46" i="13"/>
  <c r="CG41" i="12"/>
  <c r="T19" i="13"/>
  <c r="T58" i="13" s="1"/>
  <c r="B20" i="13"/>
  <c r="B58" i="13"/>
  <c r="CH41" i="12"/>
  <c r="K45" i="13"/>
  <c r="K46" i="13"/>
  <c r="E19" i="13"/>
  <c r="BD34" i="12"/>
  <c r="BE33" i="12"/>
  <c r="Z13" i="13"/>
  <c r="Z14" i="13" s="1"/>
  <c r="Z15" i="13" s="1"/>
  <c r="Z16" i="13" s="1"/>
  <c r="Z17" i="13" s="1"/>
  <c r="Z18" i="13" s="1"/>
  <c r="CI41" i="12"/>
  <c r="CM41" i="12"/>
  <c r="AI43" i="12"/>
  <c r="DE17" i="12"/>
  <c r="DE43" i="12" s="1"/>
  <c r="BC43" i="12"/>
  <c r="CV42" i="12"/>
  <c r="BO42" i="12"/>
  <c r="CG16" i="12"/>
  <c r="CX42" i="12"/>
  <c r="CF41" i="12"/>
  <c r="AG43" i="12"/>
  <c r="DD17" i="12"/>
  <c r="DD43" i="12" s="1"/>
  <c r="BB43" i="12"/>
  <c r="DG42" i="12"/>
  <c r="CF16" i="12"/>
  <c r="BN42" i="12"/>
  <c r="AA43" i="12"/>
  <c r="L5" i="13"/>
  <c r="BA43" i="12"/>
  <c r="DC17" i="12"/>
  <c r="DC43" i="12" s="1"/>
  <c r="CE16" i="12"/>
  <c r="BM42" i="12"/>
  <c r="AM43" i="12"/>
  <c r="AH43" i="12"/>
  <c r="E18" i="12"/>
  <c r="CD16" i="12"/>
  <c r="BL42" i="12"/>
  <c r="AC6" i="13"/>
  <c r="AN33" i="12"/>
  <c r="AM34" i="12"/>
  <c r="I11" i="13"/>
  <c r="I12" i="13" s="1"/>
  <c r="AZ43" i="12"/>
  <c r="DB17" i="12"/>
  <c r="DB43" i="12" s="1"/>
  <c r="CQ33" i="12"/>
  <c r="CQ34" i="12" s="1"/>
  <c r="CP34" i="12"/>
  <c r="CC16" i="12"/>
  <c r="CC42" i="12" s="1"/>
  <c r="BK42" i="12"/>
  <c r="BK67" i="12" s="1"/>
  <c r="AC5" i="13"/>
  <c r="D19" i="12" l="1"/>
  <c r="CF42" i="12"/>
  <c r="CH42" i="12"/>
  <c r="H13" i="13"/>
  <c r="H14" i="13" s="1"/>
  <c r="H53" i="13" s="1"/>
  <c r="F17" i="13"/>
  <c r="J48" i="13"/>
  <c r="J10" i="13"/>
  <c r="J49" i="13" s="1"/>
  <c r="G54" i="13"/>
  <c r="G17" i="13"/>
  <c r="G56" i="13" s="1"/>
  <c r="AC3" i="13"/>
  <c r="I13" i="13"/>
  <c r="I52" i="13" s="1"/>
  <c r="I51" i="13"/>
  <c r="BC44" i="12"/>
  <c r="DE18" i="12"/>
  <c r="CZ43" i="12"/>
  <c r="BP43" i="12"/>
  <c r="CH17" i="12"/>
  <c r="X19" i="13"/>
  <c r="X20" i="13" s="1"/>
  <c r="AH44" i="12"/>
  <c r="Z19" i="13"/>
  <c r="U19" i="13"/>
  <c r="L46" i="13"/>
  <c r="L45" i="13"/>
  <c r="BB44" i="12"/>
  <c r="DD18" i="12"/>
  <c r="CJ42" i="12"/>
  <c r="Z20" i="12"/>
  <c r="B21" i="12"/>
  <c r="F20" i="12"/>
  <c r="K20" i="12"/>
  <c r="M20" i="12"/>
  <c r="C20" i="12"/>
  <c r="P20" i="12"/>
  <c r="N20" i="12"/>
  <c r="O20" i="12"/>
  <c r="J20" i="12"/>
  <c r="G20" i="12"/>
  <c r="I20" i="12"/>
  <c r="H20" i="12"/>
  <c r="O4" i="13"/>
  <c r="BO43" i="12"/>
  <c r="CG17" i="12"/>
  <c r="AK44" i="12"/>
  <c r="AJ44" i="12"/>
  <c r="BS18" i="12"/>
  <c r="BT18" i="12"/>
  <c r="BU18" i="12"/>
  <c r="BV18" i="12"/>
  <c r="BW18" i="12"/>
  <c r="BX18" i="12"/>
  <c r="BY18" i="12"/>
  <c r="BK18" i="12"/>
  <c r="BL18" i="12"/>
  <c r="BM18" i="12"/>
  <c r="BN18" i="12"/>
  <c r="BO18" i="12"/>
  <c r="BP18" i="12"/>
  <c r="BQ18" i="12"/>
  <c r="BR18" i="12"/>
  <c r="AV19" i="12"/>
  <c r="AW19" i="12"/>
  <c r="AX19" i="12"/>
  <c r="AF19" i="12"/>
  <c r="AY19" i="12"/>
  <c r="AZ19" i="12"/>
  <c r="BA19" i="12"/>
  <c r="BB19" i="12"/>
  <c r="AJ19" i="12"/>
  <c r="BC19" i="12"/>
  <c r="BD19" i="12"/>
  <c r="BJ19" i="12"/>
  <c r="BE19" i="12"/>
  <c r="AM19" i="12"/>
  <c r="BF19" i="12"/>
  <c r="AN19" i="12"/>
  <c r="BG19" i="12"/>
  <c r="AS19" i="12"/>
  <c r="AA19" i="12"/>
  <c r="AT19" i="12"/>
  <c r="AB19" i="12"/>
  <c r="AU19" i="12"/>
  <c r="AD19" i="12"/>
  <c r="AE19" i="12"/>
  <c r="AI19" i="12"/>
  <c r="AI45" i="12" s="1"/>
  <c r="AK19" i="12"/>
  <c r="AO19" i="12"/>
  <c r="AC19" i="12"/>
  <c r="AH19" i="12"/>
  <c r="AL19" i="12"/>
  <c r="AG19" i="12"/>
  <c r="CT19" i="12"/>
  <c r="T19" i="12"/>
  <c r="CB19" i="12"/>
  <c r="AR19" i="12"/>
  <c r="S19" i="12"/>
  <c r="U19" i="12"/>
  <c r="CK42" i="12"/>
  <c r="CM42" i="12"/>
  <c r="BN43" i="12"/>
  <c r="CF17" i="12"/>
  <c r="CF43" i="12" s="1"/>
  <c r="W19" i="13"/>
  <c r="W20" i="13" s="1"/>
  <c r="AF44" i="12"/>
  <c r="AI44" i="12"/>
  <c r="DH8" i="12"/>
  <c r="DI7" i="12"/>
  <c r="DI8" i="12" s="1"/>
  <c r="CE17" i="12"/>
  <c r="BM43" i="12"/>
  <c r="AN44" i="12"/>
  <c r="CD42" i="12"/>
  <c r="F56" i="13"/>
  <c r="F18" i="13"/>
  <c r="F19" i="13" s="1"/>
  <c r="F58" i="13" s="1"/>
  <c r="V19" i="13"/>
  <c r="CI42" i="12"/>
  <c r="AD44" i="12"/>
  <c r="DC18" i="12"/>
  <c r="DC44" i="12" s="1"/>
  <c r="BA44" i="12"/>
  <c r="DG43" i="12"/>
  <c r="CD17" i="12"/>
  <c r="BL43" i="12"/>
  <c r="R18" i="12"/>
  <c r="T20" i="13"/>
  <c r="T59" i="13" s="1"/>
  <c r="B21" i="13"/>
  <c r="B59" i="13"/>
  <c r="D20" i="13"/>
  <c r="D59" i="13" s="1"/>
  <c r="AO33" i="12"/>
  <c r="AO34" i="12" s="1"/>
  <c r="AN34" i="12"/>
  <c r="CE42" i="12"/>
  <c r="CG42" i="12"/>
  <c r="AO58" i="12"/>
  <c r="AO59" i="12" s="1"/>
  <c r="AN59" i="12"/>
  <c r="AC44" i="12"/>
  <c r="AZ44" i="12"/>
  <c r="DB18" i="12"/>
  <c r="DB44" i="12" s="1"/>
  <c r="CX43" i="12"/>
  <c r="BX34" i="12"/>
  <c r="BY33" i="12"/>
  <c r="BY34" i="12" s="1"/>
  <c r="CC17" i="12"/>
  <c r="CC43" i="12" s="1"/>
  <c r="BK43" i="12"/>
  <c r="AD5" i="13"/>
  <c r="AD3" i="13" s="1"/>
  <c r="DA18" i="12"/>
  <c r="AY44" i="12"/>
  <c r="E19" i="12"/>
  <c r="CL42" i="12"/>
  <c r="CY43" i="12"/>
  <c r="BY43" i="12"/>
  <c r="CQ17" i="12"/>
  <c r="E20" i="13"/>
  <c r="E59" i="13" s="1"/>
  <c r="E58" i="13"/>
  <c r="AX44" i="12"/>
  <c r="CZ18" i="12"/>
  <c r="CZ44" i="12" s="1"/>
  <c r="BX59" i="12"/>
  <c r="BY58" i="12"/>
  <c r="BY59" i="12" s="1"/>
  <c r="BX43" i="12"/>
  <c r="CP17" i="12"/>
  <c r="CQ42" i="12"/>
  <c r="AS44" i="12"/>
  <c r="CU18" i="12"/>
  <c r="CU44" i="12" s="1"/>
  <c r="AE44" i="12"/>
  <c r="Y19" i="13"/>
  <c r="CN42" i="12"/>
  <c r="CP42" i="12"/>
  <c r="BW43" i="12"/>
  <c r="CO17" i="12"/>
  <c r="AW44" i="12"/>
  <c r="CY18" i="12"/>
  <c r="BV43" i="12"/>
  <c r="CN17" i="12"/>
  <c r="CN43" i="12" s="1"/>
  <c r="BG44" i="12"/>
  <c r="DI18" i="12"/>
  <c r="DI44" i="12" s="1"/>
  <c r="CX18" i="12"/>
  <c r="AV44" i="12"/>
  <c r="BJ46" i="12"/>
  <c r="CB45" i="12"/>
  <c r="CT45" i="12" s="1"/>
  <c r="BU43" i="12"/>
  <c r="CM17" i="12"/>
  <c r="AO44" i="12"/>
  <c r="AH4" i="13"/>
  <c r="I50" i="13"/>
  <c r="DH18" i="12"/>
  <c r="DH44" i="12" s="1"/>
  <c r="BF44" i="12"/>
  <c r="AU44" i="12"/>
  <c r="CW18" i="12"/>
  <c r="DA43" i="12"/>
  <c r="AM44" i="12"/>
  <c r="CV43" i="12"/>
  <c r="CW43" i="12"/>
  <c r="CO42" i="12"/>
  <c r="BT43" i="12"/>
  <c r="CL17" i="12"/>
  <c r="AG44" i="12"/>
  <c r="DG18" i="12"/>
  <c r="DG44" i="12" s="1"/>
  <c r="BE44" i="12"/>
  <c r="DF43" i="12"/>
  <c r="CK17" i="12"/>
  <c r="BS43" i="12"/>
  <c r="AA44" i="12"/>
  <c r="M5" i="13"/>
  <c r="M45" i="13" s="1"/>
  <c r="BE34" i="12"/>
  <c r="BF33" i="12"/>
  <c r="AI2" i="13"/>
  <c r="R2" i="13"/>
  <c r="BE59" i="12"/>
  <c r="BF58" i="12"/>
  <c r="AB44" i="12"/>
  <c r="AL44" i="12"/>
  <c r="DH43" i="12"/>
  <c r="CJ17" i="12"/>
  <c r="BR43" i="12"/>
  <c r="CV18" i="12"/>
  <c r="CV44" i="12" s="1"/>
  <c r="AT44" i="12"/>
  <c r="BD44" i="12"/>
  <c r="DF18" i="12"/>
  <c r="AA11" i="13"/>
  <c r="AA12" i="13" s="1"/>
  <c r="DI33" i="12"/>
  <c r="DI34" i="12" s="1"/>
  <c r="DH34" i="12"/>
  <c r="CI17" i="12"/>
  <c r="BQ43" i="12"/>
  <c r="J47" i="13"/>
  <c r="H52" i="13" l="1"/>
  <c r="CL43" i="12"/>
  <c r="D20" i="12"/>
  <c r="DA44" i="12"/>
  <c r="CX44" i="12"/>
  <c r="AE45" i="12"/>
  <c r="AD45" i="12"/>
  <c r="H15" i="13"/>
  <c r="H54" i="13" s="1"/>
  <c r="I14" i="13"/>
  <c r="I53" i="13" s="1"/>
  <c r="J11" i="13"/>
  <c r="J50" i="13" s="1"/>
  <c r="AA13" i="13"/>
  <c r="AA14" i="13" s="1"/>
  <c r="AA15" i="13" s="1"/>
  <c r="AA16" i="13" s="1"/>
  <c r="AA17" i="13" s="1"/>
  <c r="AA18" i="13" s="1"/>
  <c r="AA19" i="13" s="1"/>
  <c r="AA20" i="13" s="1"/>
  <c r="AA21" i="13" s="1"/>
  <c r="G18" i="13"/>
  <c r="D21" i="13"/>
  <c r="D60" i="13" s="1"/>
  <c r="AA45" i="12"/>
  <c r="N5" i="13"/>
  <c r="N45" i="13" s="1"/>
  <c r="AX45" i="12"/>
  <c r="CZ19" i="12"/>
  <c r="CL18" i="12"/>
  <c r="BT44" i="12"/>
  <c r="Z20" i="13"/>
  <c r="Z21" i="13" s="1"/>
  <c r="AW45" i="12"/>
  <c r="CY19" i="12"/>
  <c r="BS44" i="12"/>
  <c r="CK18" i="12"/>
  <c r="AS45" i="12"/>
  <c r="CU19" i="12"/>
  <c r="CU45" i="12" s="1"/>
  <c r="CI43" i="12"/>
  <c r="CQ43" i="12"/>
  <c r="DI19" i="12"/>
  <c r="BG45" i="12"/>
  <c r="CX19" i="12"/>
  <c r="AV45" i="12"/>
  <c r="AN45" i="12"/>
  <c r="BR44" i="12"/>
  <c r="CJ18" i="12"/>
  <c r="CH43" i="12"/>
  <c r="AG45" i="12"/>
  <c r="BF34" i="12"/>
  <c r="BG33" i="12"/>
  <c r="BG34" i="12" s="1"/>
  <c r="U20" i="13"/>
  <c r="U21" i="13" s="1"/>
  <c r="Y20" i="13"/>
  <c r="AL45" i="12"/>
  <c r="AM45" i="12"/>
  <c r="BP44" i="12"/>
  <c r="CH18" i="12"/>
  <c r="Z21" i="12"/>
  <c r="B22" i="12"/>
  <c r="J21" i="12"/>
  <c r="F21" i="12"/>
  <c r="G21" i="12"/>
  <c r="P21" i="12"/>
  <c r="C21" i="12"/>
  <c r="O21" i="12"/>
  <c r="N21" i="12"/>
  <c r="M21" i="12"/>
  <c r="H21" i="12"/>
  <c r="K21" i="12"/>
  <c r="I21" i="12"/>
  <c r="P4" i="13"/>
  <c r="CD43" i="12"/>
  <c r="R19" i="12"/>
  <c r="CO43" i="12"/>
  <c r="CE43" i="12"/>
  <c r="BF59" i="12"/>
  <c r="BG58" i="12"/>
  <c r="BG59" i="12" s="1"/>
  <c r="CK43" i="12"/>
  <c r="CM43" i="12"/>
  <c r="AH45" i="12"/>
  <c r="BE45" i="12"/>
  <c r="DG19" i="12"/>
  <c r="DG45" i="12" s="1"/>
  <c r="CG18" i="12"/>
  <c r="BO44" i="12"/>
  <c r="AW20" i="12"/>
  <c r="AX20" i="12"/>
  <c r="AY20" i="12"/>
  <c r="AG20" i="12"/>
  <c r="AZ20" i="12"/>
  <c r="BA20" i="12"/>
  <c r="BB20" i="12"/>
  <c r="BC20" i="12"/>
  <c r="AK20" i="12"/>
  <c r="BD20" i="12"/>
  <c r="BE20" i="12"/>
  <c r="BF20" i="12"/>
  <c r="AN20" i="12"/>
  <c r="BG20" i="12"/>
  <c r="AO20" i="12"/>
  <c r="BJ20" i="12"/>
  <c r="AS20" i="12"/>
  <c r="AA20" i="12"/>
  <c r="AT20" i="12"/>
  <c r="AB20" i="12"/>
  <c r="AU20" i="12"/>
  <c r="AC20" i="12"/>
  <c r="AV20" i="12"/>
  <c r="AD20" i="12"/>
  <c r="AE20" i="12"/>
  <c r="AI20" i="12"/>
  <c r="AJ20" i="12"/>
  <c r="AH20" i="12"/>
  <c r="AL20" i="12"/>
  <c r="AM20" i="12"/>
  <c r="AF20" i="12"/>
  <c r="U20" i="12"/>
  <c r="T20" i="12"/>
  <c r="CB20" i="12"/>
  <c r="CT20" i="12"/>
  <c r="AR20" i="12"/>
  <c r="S20" i="12"/>
  <c r="BF45" i="12"/>
  <c r="DH19" i="12"/>
  <c r="DH45" i="12" s="1"/>
  <c r="CI18" i="12"/>
  <c r="BQ44" i="12"/>
  <c r="AJ2" i="13"/>
  <c r="BJ47" i="12"/>
  <c r="CB46" i="12"/>
  <c r="CT46" i="12" s="1"/>
  <c r="V20" i="13"/>
  <c r="V21" i="13" s="1"/>
  <c r="DF44" i="12"/>
  <c r="CW44" i="12"/>
  <c r="AC45" i="12"/>
  <c r="BQ19" i="12"/>
  <c r="BR19" i="12"/>
  <c r="BS19" i="12"/>
  <c r="BT19" i="12"/>
  <c r="BU19" i="12"/>
  <c r="BV19" i="12"/>
  <c r="BW19" i="12"/>
  <c r="BX19" i="12"/>
  <c r="BY19" i="12"/>
  <c r="BK19" i="12"/>
  <c r="BL19" i="12"/>
  <c r="BM19" i="12"/>
  <c r="BN19" i="12"/>
  <c r="BO19" i="12"/>
  <c r="BP19" i="12"/>
  <c r="CF18" i="12"/>
  <c r="BN44" i="12"/>
  <c r="CG43" i="12"/>
  <c r="DE44" i="12"/>
  <c r="CJ43" i="12"/>
  <c r="AO45" i="12"/>
  <c r="BD45" i="12"/>
  <c r="DF19" i="12"/>
  <c r="DF45" i="12" s="1"/>
  <c r="CE18" i="12"/>
  <c r="CE44" i="12" s="1"/>
  <c r="BM44" i="12"/>
  <c r="AU45" i="12"/>
  <c r="CW19" i="12"/>
  <c r="CW45" i="12" s="1"/>
  <c r="CY44" i="12"/>
  <c r="AI4" i="13"/>
  <c r="CP43" i="12"/>
  <c r="B22" i="13"/>
  <c r="T21" i="13"/>
  <c r="B60" i="13"/>
  <c r="F57" i="13"/>
  <c r="F20" i="13"/>
  <c r="F59" i="13" s="1"/>
  <c r="AK45" i="12"/>
  <c r="BC45" i="12"/>
  <c r="DE19" i="12"/>
  <c r="DE45" i="12" s="1"/>
  <c r="BL44" i="12"/>
  <c r="CD18" i="12"/>
  <c r="DD44" i="12"/>
  <c r="AJ45" i="12"/>
  <c r="CC18" i="12"/>
  <c r="CC44" i="12" s="1"/>
  <c r="BK44" i="12"/>
  <c r="BB45" i="12"/>
  <c r="DD19" i="12"/>
  <c r="DD45" i="12" s="1"/>
  <c r="BY44" i="12"/>
  <c r="CQ18" i="12"/>
  <c r="E20" i="12"/>
  <c r="BA45" i="12"/>
  <c r="DC19" i="12"/>
  <c r="DC45" i="12" s="1"/>
  <c r="BX44" i="12"/>
  <c r="CP18" i="12"/>
  <c r="E21" i="13"/>
  <c r="AZ45" i="12"/>
  <c r="DB19" i="12"/>
  <c r="DB45" i="12" s="1"/>
  <c r="BW44" i="12"/>
  <c r="CO18" i="12"/>
  <c r="AB45" i="12"/>
  <c r="DA19" i="12"/>
  <c r="DA45" i="12" s="1"/>
  <c r="AY45" i="12"/>
  <c r="CN18" i="12"/>
  <c r="BV44" i="12"/>
  <c r="AT45" i="12"/>
  <c r="CV19" i="12"/>
  <c r="CV45" i="12" s="1"/>
  <c r="AF45" i="12"/>
  <c r="BU44" i="12"/>
  <c r="CM18" i="12"/>
  <c r="H16" i="13" l="1"/>
  <c r="AE46" i="12"/>
  <c r="D21" i="12"/>
  <c r="AC46" i="12"/>
  <c r="R20" i="12"/>
  <c r="E21" i="12"/>
  <c r="CY45" i="12"/>
  <c r="AJ46" i="12"/>
  <c r="AI46" i="12"/>
  <c r="I15" i="13"/>
  <c r="J12" i="13"/>
  <c r="G57" i="13"/>
  <c r="G19" i="13"/>
  <c r="CD19" i="12"/>
  <c r="BL45" i="12"/>
  <c r="H55" i="13"/>
  <c r="H17" i="13"/>
  <c r="AS46" i="12"/>
  <c r="CU20" i="12"/>
  <c r="CU46" i="12" s="1"/>
  <c r="AA46" i="12"/>
  <c r="O5" i="13"/>
  <c r="O45" i="13" s="1"/>
  <c r="CM44" i="12"/>
  <c r="CO19" i="12"/>
  <c r="BW45" i="12"/>
  <c r="CY20" i="12"/>
  <c r="AW46" i="12"/>
  <c r="CN19" i="12"/>
  <c r="BV45" i="12"/>
  <c r="BO20" i="12"/>
  <c r="BP20" i="12"/>
  <c r="BQ20" i="12"/>
  <c r="BR20" i="12"/>
  <c r="BS20" i="12"/>
  <c r="BT20" i="12"/>
  <c r="BU20" i="12"/>
  <c r="BV20" i="12"/>
  <c r="BW20" i="12"/>
  <c r="BX20" i="12"/>
  <c r="BY20" i="12"/>
  <c r="BK20" i="12"/>
  <c r="BL20" i="12"/>
  <c r="BM20" i="12"/>
  <c r="BN20" i="12"/>
  <c r="Z22" i="12"/>
  <c r="B23" i="12"/>
  <c r="P22" i="12"/>
  <c r="H22" i="12"/>
  <c r="G22" i="12"/>
  <c r="C22" i="12"/>
  <c r="I22" i="12"/>
  <c r="E22" i="12" s="1"/>
  <c r="J22" i="12"/>
  <c r="F22" i="12"/>
  <c r="M22" i="12"/>
  <c r="N22" i="12"/>
  <c r="O22" i="12"/>
  <c r="K22" i="12"/>
  <c r="Q4" i="13"/>
  <c r="AF46" i="12"/>
  <c r="AO46" i="12"/>
  <c r="CG44" i="12"/>
  <c r="AX21" i="12"/>
  <c r="AY21" i="12"/>
  <c r="AZ21" i="12"/>
  <c r="AH21" i="12"/>
  <c r="BA21" i="12"/>
  <c r="BB21" i="12"/>
  <c r="BC21" i="12"/>
  <c r="BD21" i="12"/>
  <c r="AL21" i="12"/>
  <c r="BE21" i="12"/>
  <c r="BF21" i="12"/>
  <c r="BG21" i="12"/>
  <c r="AO21" i="12"/>
  <c r="AS21" i="12"/>
  <c r="AT21" i="12"/>
  <c r="AB21" i="12"/>
  <c r="BJ21" i="12"/>
  <c r="AU21" i="12"/>
  <c r="AC21" i="12"/>
  <c r="AV21" i="12"/>
  <c r="AD21" i="12"/>
  <c r="AW21" i="12"/>
  <c r="AA21" i="12"/>
  <c r="AE21" i="12"/>
  <c r="AI21" i="12"/>
  <c r="AJ21" i="12"/>
  <c r="AM21" i="12"/>
  <c r="AN21" i="12"/>
  <c r="AK21" i="12"/>
  <c r="AF21" i="12"/>
  <c r="AG21" i="12"/>
  <c r="AR21" i="12"/>
  <c r="T21" i="12"/>
  <c r="S21" i="12"/>
  <c r="U21" i="12"/>
  <c r="CB21" i="12"/>
  <c r="CT21" i="12"/>
  <c r="AM46" i="12"/>
  <c r="DI20" i="12"/>
  <c r="DI46" i="12" s="1"/>
  <c r="BG46" i="12"/>
  <c r="CH44" i="12"/>
  <c r="AT46" i="12"/>
  <c r="CV20" i="12"/>
  <c r="CV46" i="12" s="1"/>
  <c r="CO44" i="12"/>
  <c r="B61" i="13"/>
  <c r="B23" i="13"/>
  <c r="T22" i="13"/>
  <c r="D22" i="13"/>
  <c r="D61" i="13" s="1"/>
  <c r="CP19" i="12"/>
  <c r="BX45" i="12"/>
  <c r="CD44" i="12"/>
  <c r="BU45" i="12"/>
  <c r="CM19" i="12"/>
  <c r="AJ4" i="13"/>
  <c r="E60" i="13"/>
  <c r="E22" i="13"/>
  <c r="E61" i="13" s="1"/>
  <c r="BT45" i="12"/>
  <c r="CL19" i="12"/>
  <c r="CL45" i="12" s="1"/>
  <c r="CP44" i="12"/>
  <c r="BS45" i="12"/>
  <c r="CK19" i="12"/>
  <c r="CK45" i="12" s="1"/>
  <c r="AL46" i="12"/>
  <c r="AN46" i="12"/>
  <c r="F21" i="13"/>
  <c r="F22" i="13" s="1"/>
  <c r="F61" i="13" s="1"/>
  <c r="CJ44" i="12"/>
  <c r="BM45" i="12"/>
  <c r="CE19" i="12"/>
  <c r="BK45" i="12"/>
  <c r="CC19" i="12"/>
  <c r="CC45" i="12" s="1"/>
  <c r="CQ19" i="12"/>
  <c r="CQ45" i="12" s="1"/>
  <c r="BY45" i="12"/>
  <c r="CB47" i="12"/>
  <c r="CT47" i="12" s="1"/>
  <c r="BJ48" i="12"/>
  <c r="BR45" i="12"/>
  <c r="CJ19" i="12"/>
  <c r="CJ45" i="12" s="1"/>
  <c r="AH46" i="12"/>
  <c r="DH20" i="12"/>
  <c r="DH46" i="12" s="1"/>
  <c r="BF46" i="12"/>
  <c r="CL44" i="12"/>
  <c r="DG20" i="12"/>
  <c r="DG46" i="12" s="1"/>
  <c r="BE46" i="12"/>
  <c r="CZ45" i="12"/>
  <c r="BQ45" i="12"/>
  <c r="CI19" i="12"/>
  <c r="DF20" i="12"/>
  <c r="DF46" i="12" s="1"/>
  <c r="BD46" i="12"/>
  <c r="Y21" i="13"/>
  <c r="Y22" i="13" s="1"/>
  <c r="AK46" i="12"/>
  <c r="CX45" i="12"/>
  <c r="CF44" i="12"/>
  <c r="CH19" i="12"/>
  <c r="CH45" i="12" s="1"/>
  <c r="BP45" i="12"/>
  <c r="CQ44" i="12"/>
  <c r="BO45" i="12"/>
  <c r="CG19" i="12"/>
  <c r="CI44" i="12"/>
  <c r="AD46" i="12"/>
  <c r="DE20" i="12"/>
  <c r="DE46" i="12" s="1"/>
  <c r="BC46" i="12"/>
  <c r="CN44" i="12"/>
  <c r="CF19" i="12"/>
  <c r="CF45" i="12" s="1"/>
  <c r="BN45" i="12"/>
  <c r="AV46" i="12"/>
  <c r="CX20" i="12"/>
  <c r="CX46" i="12" s="1"/>
  <c r="BB46" i="12"/>
  <c r="DD20" i="12"/>
  <c r="DD46" i="12" s="1"/>
  <c r="DI45" i="12"/>
  <c r="BA46" i="12"/>
  <c r="DC20" i="12"/>
  <c r="DC46" i="12" s="1"/>
  <c r="AU46" i="12"/>
  <c r="CW20" i="12"/>
  <c r="CW46" i="12" s="1"/>
  <c r="AZ46" i="12"/>
  <c r="DB20" i="12"/>
  <c r="DB46" i="12" s="1"/>
  <c r="AB46" i="12"/>
  <c r="AG46" i="12"/>
  <c r="DA20" i="12"/>
  <c r="DA46" i="12" s="1"/>
  <c r="AY46" i="12"/>
  <c r="X21" i="13"/>
  <c r="X22" i="13" s="1"/>
  <c r="CZ20" i="12"/>
  <c r="CZ46" i="12" s="1"/>
  <c r="AX46" i="12"/>
  <c r="T60" i="13"/>
  <c r="CK44" i="12"/>
  <c r="W21" i="13"/>
  <c r="W22" i="13" s="1"/>
  <c r="CI45" i="12" l="1"/>
  <c r="CP45" i="12"/>
  <c r="CE45" i="12"/>
  <c r="CM45" i="12"/>
  <c r="CG45" i="12"/>
  <c r="CY46" i="12"/>
  <c r="D22" i="12"/>
  <c r="I54" i="13"/>
  <c r="I16" i="13"/>
  <c r="J51" i="13"/>
  <c r="J13" i="13"/>
  <c r="G58" i="13"/>
  <c r="G20" i="13"/>
  <c r="E23" i="13"/>
  <c r="E62" i="13" s="1"/>
  <c r="BA47" i="12"/>
  <c r="DC21" i="12"/>
  <c r="CL20" i="12"/>
  <c r="BT46" i="12"/>
  <c r="AH47" i="12"/>
  <c r="CK20" i="12"/>
  <c r="BS46" i="12"/>
  <c r="DB21" i="12"/>
  <c r="AZ47" i="12"/>
  <c r="CJ20" i="12"/>
  <c r="BR46" i="12"/>
  <c r="CX21" i="12"/>
  <c r="AV47" i="12"/>
  <c r="DA21" i="12"/>
  <c r="AY47" i="12"/>
  <c r="BQ46" i="12"/>
  <c r="CI20" i="12"/>
  <c r="AU47" i="12"/>
  <c r="CW21" i="12"/>
  <c r="CZ21" i="12"/>
  <c r="AX47" i="12"/>
  <c r="BP46" i="12"/>
  <c r="CH20" i="12"/>
  <c r="AC47" i="12"/>
  <c r="R21" i="12"/>
  <c r="BM21" i="12"/>
  <c r="BN21" i="12"/>
  <c r="BO21" i="12"/>
  <c r="BP21" i="12"/>
  <c r="BQ21" i="12"/>
  <c r="BR21" i="12"/>
  <c r="BS21" i="12"/>
  <c r="BT21" i="12"/>
  <c r="BU21" i="12"/>
  <c r="BV21" i="12"/>
  <c r="BW21" i="12"/>
  <c r="BX21" i="12"/>
  <c r="BY21" i="12"/>
  <c r="BK21" i="12"/>
  <c r="BL21" i="12"/>
  <c r="B62" i="13"/>
  <c r="T23" i="13"/>
  <c r="W23" i="13" s="1"/>
  <c r="B24" i="13"/>
  <c r="AB47" i="12"/>
  <c r="Z23" i="12"/>
  <c r="B24" i="12"/>
  <c r="H23" i="12"/>
  <c r="N23" i="12"/>
  <c r="J23" i="12"/>
  <c r="O23" i="12"/>
  <c r="I23" i="12"/>
  <c r="C23" i="12"/>
  <c r="M23" i="12"/>
  <c r="G23" i="12"/>
  <c r="K23" i="12"/>
  <c r="P23" i="12"/>
  <c r="F23" i="12"/>
  <c r="R4" i="13"/>
  <c r="BO46" i="12"/>
  <c r="CG20" i="12"/>
  <c r="H56" i="13"/>
  <c r="H18" i="13"/>
  <c r="H19" i="13" s="1"/>
  <c r="AD47" i="12"/>
  <c r="CB48" i="12"/>
  <c r="CT48" i="12" s="1"/>
  <c r="BJ49" i="12"/>
  <c r="AG47" i="12"/>
  <c r="AT47" i="12"/>
  <c r="CV21" i="12"/>
  <c r="AY22" i="12"/>
  <c r="AZ22" i="12"/>
  <c r="BA22" i="12"/>
  <c r="AI22" i="12"/>
  <c r="BB22" i="12"/>
  <c r="BC22" i="12"/>
  <c r="BD22" i="12"/>
  <c r="BE22" i="12"/>
  <c r="AM22" i="12"/>
  <c r="BF22" i="12"/>
  <c r="BG22" i="12"/>
  <c r="AS22" i="12"/>
  <c r="AA22" i="12"/>
  <c r="AT22" i="12"/>
  <c r="AU22" i="12"/>
  <c r="AC22" i="12"/>
  <c r="AV22" i="12"/>
  <c r="AD22" i="12"/>
  <c r="AD48" i="12" s="1"/>
  <c r="AW22" i="12"/>
  <c r="AE22" i="12"/>
  <c r="AE48" i="12" s="1"/>
  <c r="BJ22" i="12"/>
  <c r="AX22" i="12"/>
  <c r="AN22" i="12"/>
  <c r="AN48" i="12" s="1"/>
  <c r="AO22" i="12"/>
  <c r="AO48" i="12" s="1"/>
  <c r="AB22" i="12"/>
  <c r="AB48" i="12" s="1"/>
  <c r="AH22" i="12"/>
  <c r="AH48" i="12" s="1"/>
  <c r="AJ22" i="12"/>
  <c r="AJ48" i="12" s="1"/>
  <c r="AL22" i="12"/>
  <c r="AL48" i="12" s="1"/>
  <c r="AF22" i="12"/>
  <c r="AF48" i="12" s="1"/>
  <c r="AG22" i="12"/>
  <c r="AG48" i="12" s="1"/>
  <c r="AK22" i="12"/>
  <c r="AK48" i="12" s="1"/>
  <c r="U22" i="12"/>
  <c r="T22" i="12"/>
  <c r="AR22" i="12"/>
  <c r="CB22" i="12"/>
  <c r="S22" i="12"/>
  <c r="R22" i="12" s="1"/>
  <c r="CT22" i="12"/>
  <c r="AA47" i="12"/>
  <c r="P5" i="13"/>
  <c r="P45" i="13" s="1"/>
  <c r="D23" i="13"/>
  <c r="D62" i="13" s="1"/>
  <c r="AF47" i="12"/>
  <c r="AS47" i="12"/>
  <c r="CU21" i="12"/>
  <c r="CU47" i="12" s="1"/>
  <c r="BN46" i="12"/>
  <c r="CF20" i="12"/>
  <c r="CN45" i="12"/>
  <c r="AK47" i="12"/>
  <c r="AO47" i="12"/>
  <c r="T61" i="13"/>
  <c r="CE20" i="12"/>
  <c r="BM46" i="12"/>
  <c r="CD45" i="12"/>
  <c r="AN47" i="12"/>
  <c r="BG47" i="12"/>
  <c r="DI21" i="12"/>
  <c r="CD20" i="12"/>
  <c r="BL46" i="12"/>
  <c r="U22" i="13"/>
  <c r="U23" i="13" s="1"/>
  <c r="AM47" i="12"/>
  <c r="DH21" i="12"/>
  <c r="DH47" i="12" s="1"/>
  <c r="BF47" i="12"/>
  <c r="BK46" i="12"/>
  <c r="CC20" i="12"/>
  <c r="CC46" i="12" s="1"/>
  <c r="AA22" i="13"/>
  <c r="AA23" i="13" s="1"/>
  <c r="AJ47" i="12"/>
  <c r="BE47" i="12"/>
  <c r="DG21" i="12"/>
  <c r="BY46" i="12"/>
  <c r="CQ20" i="12"/>
  <c r="CO45" i="12"/>
  <c r="AI47" i="12"/>
  <c r="AL47" i="12"/>
  <c r="CP20" i="12"/>
  <c r="BX46" i="12"/>
  <c r="V22" i="13"/>
  <c r="V23" i="13" s="1"/>
  <c r="F60" i="13"/>
  <c r="F23" i="13"/>
  <c r="F62" i="13" s="1"/>
  <c r="AE47" i="12"/>
  <c r="DF21" i="12"/>
  <c r="DF47" i="12" s="1"/>
  <c r="BD47" i="12"/>
  <c r="BW46" i="12"/>
  <c r="CO20" i="12"/>
  <c r="DE21" i="12"/>
  <c r="BC47" i="12"/>
  <c r="CN20" i="12"/>
  <c r="BV46" i="12"/>
  <c r="AW47" i="12"/>
  <c r="CY21" i="12"/>
  <c r="DD21" i="12"/>
  <c r="BB47" i="12"/>
  <c r="BU46" i="12"/>
  <c r="CM20" i="12"/>
  <c r="Z22" i="13"/>
  <c r="Z23" i="13" s="1"/>
  <c r="DD47" i="12" l="1"/>
  <c r="CY47" i="12"/>
  <c r="AI48" i="12"/>
  <c r="CM46" i="12"/>
  <c r="DG47" i="12"/>
  <c r="CE46" i="12"/>
  <c r="I55" i="13"/>
  <c r="I17" i="13"/>
  <c r="I56" i="13" s="1"/>
  <c r="J52" i="13"/>
  <c r="J14" i="13"/>
  <c r="E24" i="13"/>
  <c r="E63" i="13" s="1"/>
  <c r="G59" i="13"/>
  <c r="G21" i="13"/>
  <c r="G60" i="13" s="1"/>
  <c r="H20" i="13"/>
  <c r="H59" i="13" s="1"/>
  <c r="H58" i="13"/>
  <c r="CF46" i="12"/>
  <c r="CN46" i="12"/>
  <c r="BD48" i="12"/>
  <c r="DF22" i="12"/>
  <c r="CG46" i="12"/>
  <c r="BW47" i="12"/>
  <c r="CO21" i="12"/>
  <c r="CZ47" i="12"/>
  <c r="CJ46" i="12"/>
  <c r="AX48" i="12"/>
  <c r="CZ22" i="12"/>
  <c r="BC48" i="12"/>
  <c r="DE22" i="12"/>
  <c r="BV47" i="12"/>
  <c r="CN21" i="12"/>
  <c r="T62" i="13"/>
  <c r="DE47" i="12"/>
  <c r="CD46" i="12"/>
  <c r="DI47" i="12"/>
  <c r="CO46" i="12"/>
  <c r="CQ46" i="12"/>
  <c r="BK22" i="12"/>
  <c r="BL22" i="12"/>
  <c r="BM22" i="12"/>
  <c r="BN22" i="12"/>
  <c r="BO22" i="12"/>
  <c r="BP22" i="12"/>
  <c r="BQ22" i="12"/>
  <c r="BR22" i="12"/>
  <c r="BS22" i="12"/>
  <c r="BT22" i="12"/>
  <c r="BU22" i="12"/>
  <c r="BV22" i="12"/>
  <c r="BW22" i="12"/>
  <c r="BX22" i="12"/>
  <c r="BY22" i="12"/>
  <c r="DD22" i="12"/>
  <c r="BB48" i="12"/>
  <c r="CM21" i="12"/>
  <c r="BU47" i="12"/>
  <c r="CW47" i="12"/>
  <c r="DB47" i="12"/>
  <c r="D23" i="12"/>
  <c r="CL21" i="12"/>
  <c r="BT47" i="12"/>
  <c r="F24" i="13"/>
  <c r="F63" i="13" s="1"/>
  <c r="AW48" i="12"/>
  <c r="CY22" i="12"/>
  <c r="DC22" i="12"/>
  <c r="BA48" i="12"/>
  <c r="CK21" i="12"/>
  <c r="BS47" i="12"/>
  <c r="DB22" i="12"/>
  <c r="AZ48" i="12"/>
  <c r="D24" i="13"/>
  <c r="D63" i="13" s="1"/>
  <c r="CJ21" i="12"/>
  <c r="BR47" i="12"/>
  <c r="CI46" i="12"/>
  <c r="CK46" i="12"/>
  <c r="CX22" i="12"/>
  <c r="AV48" i="12"/>
  <c r="BQ47" i="12"/>
  <c r="CI21" i="12"/>
  <c r="AY48" i="12"/>
  <c r="DA22" i="12"/>
  <c r="AA24" i="13"/>
  <c r="AC48" i="12"/>
  <c r="CV47" i="12"/>
  <c r="CH21" i="12"/>
  <c r="BP47" i="12"/>
  <c r="AU48" i="12"/>
  <c r="CW22" i="12"/>
  <c r="B25" i="13"/>
  <c r="T24" i="13"/>
  <c r="U24" i="13" s="1"/>
  <c r="B63" i="13"/>
  <c r="BO47" i="12"/>
  <c r="CG21" i="12"/>
  <c r="DA47" i="12"/>
  <c r="CV22" i="12"/>
  <c r="AT48" i="12"/>
  <c r="E23" i="12"/>
  <c r="CF21" i="12"/>
  <c r="CF47" i="12" s="1"/>
  <c r="BN47" i="12"/>
  <c r="CL46" i="12"/>
  <c r="AA48" i="12"/>
  <c r="Q5" i="13"/>
  <c r="Q45" i="13" s="1"/>
  <c r="BM47" i="12"/>
  <c r="CE21" i="12"/>
  <c r="DC47" i="12"/>
  <c r="AS48" i="12"/>
  <c r="CU22" i="12"/>
  <c r="CU48" i="12" s="1"/>
  <c r="CB49" i="12"/>
  <c r="CT49" i="12" s="1"/>
  <c r="BJ50" i="12"/>
  <c r="DI22" i="12"/>
  <c r="DI48" i="12" s="1"/>
  <c r="BG48" i="12"/>
  <c r="CD21" i="12"/>
  <c r="BL47" i="12"/>
  <c r="Y23" i="13"/>
  <c r="Y24" i="13" s="1"/>
  <c r="DH22" i="12"/>
  <c r="BF48" i="12"/>
  <c r="BK47" i="12"/>
  <c r="CC21" i="12"/>
  <c r="CC47" i="12" s="1"/>
  <c r="CH46" i="12"/>
  <c r="CP46" i="12"/>
  <c r="AM48" i="12"/>
  <c r="H57" i="13"/>
  <c r="Z24" i="12"/>
  <c r="B25" i="12"/>
  <c r="H24" i="12"/>
  <c r="I24" i="12"/>
  <c r="F24" i="12"/>
  <c r="O24" i="12"/>
  <c r="P24" i="12"/>
  <c r="N24" i="12"/>
  <c r="G24" i="12"/>
  <c r="C24" i="12"/>
  <c r="M24" i="12"/>
  <c r="K24" i="12"/>
  <c r="J24" i="12"/>
  <c r="BY47" i="12"/>
  <c r="CQ21" i="12"/>
  <c r="CQ47" i="12" s="1"/>
  <c r="CX47" i="12"/>
  <c r="BE48" i="12"/>
  <c r="DG22" i="12"/>
  <c r="AZ23" i="12"/>
  <c r="BJ23" i="12"/>
  <c r="BA23" i="12"/>
  <c r="BB23" i="12"/>
  <c r="AJ23" i="12"/>
  <c r="BC23" i="12"/>
  <c r="BD23" i="12"/>
  <c r="BE23" i="12"/>
  <c r="BF23" i="12"/>
  <c r="AN23" i="12"/>
  <c r="AN49" i="12" s="1"/>
  <c r="BG23" i="12"/>
  <c r="AS23" i="12"/>
  <c r="AA23" i="12"/>
  <c r="AT23" i="12"/>
  <c r="AB23" i="12"/>
  <c r="AU23" i="12"/>
  <c r="AV23" i="12"/>
  <c r="AD23" i="12"/>
  <c r="AD49" i="12" s="1"/>
  <c r="AW23" i="12"/>
  <c r="AE23" i="12"/>
  <c r="AE49" i="12" s="1"/>
  <c r="AX23" i="12"/>
  <c r="AF23" i="12"/>
  <c r="AF49" i="12" s="1"/>
  <c r="AY23" i="12"/>
  <c r="AH23" i="12"/>
  <c r="AH49" i="12" s="1"/>
  <c r="AI23" i="12"/>
  <c r="AI49" i="12" s="1"/>
  <c r="AL23" i="12"/>
  <c r="AL49" i="12" s="1"/>
  <c r="AM23" i="12"/>
  <c r="AM49" i="12" s="1"/>
  <c r="AO23" i="12"/>
  <c r="AO49" i="12" s="1"/>
  <c r="AC23" i="12"/>
  <c r="AC49" i="12" s="1"/>
  <c r="AG23" i="12"/>
  <c r="AG49" i="12" s="1"/>
  <c r="AK23" i="12"/>
  <c r="AK49" i="12" s="1"/>
  <c r="U23" i="12"/>
  <c r="CT23" i="12"/>
  <c r="S23" i="12"/>
  <c r="CB23" i="12"/>
  <c r="T23" i="12"/>
  <c r="AR23" i="12"/>
  <c r="BX47" i="12"/>
  <c r="CP21" i="12"/>
  <c r="CP47" i="12" s="1"/>
  <c r="X23" i="13"/>
  <c r="X24" i="13" s="1"/>
  <c r="DA48" i="12" l="1"/>
  <c r="DG48" i="12"/>
  <c r="CX48" i="12"/>
  <c r="CH47" i="12"/>
  <c r="DB48" i="12"/>
  <c r="DH48" i="12"/>
  <c r="I18" i="13"/>
  <c r="I57" i="13" s="1"/>
  <c r="J53" i="13"/>
  <c r="J15" i="13"/>
  <c r="J16" i="13" s="1"/>
  <c r="F25" i="13"/>
  <c r="F64" i="13" s="1"/>
  <c r="H21" i="13"/>
  <c r="H60" i="13" s="1"/>
  <c r="G22" i="13"/>
  <c r="G61" i="13" s="1"/>
  <c r="AZ49" i="12"/>
  <c r="DB23" i="12"/>
  <c r="E24" i="12"/>
  <c r="CD47" i="12"/>
  <c r="DC48" i="12"/>
  <c r="CQ22" i="12"/>
  <c r="BY48" i="12"/>
  <c r="DF48" i="12"/>
  <c r="CW23" i="12"/>
  <c r="AU49" i="12"/>
  <c r="CY48" i="12"/>
  <c r="BX48" i="12"/>
  <c r="CP22" i="12"/>
  <c r="AB49" i="12"/>
  <c r="Z25" i="12"/>
  <c r="B26" i="12"/>
  <c r="K25" i="12"/>
  <c r="N25" i="12"/>
  <c r="J25" i="12"/>
  <c r="P25" i="12"/>
  <c r="F25" i="12"/>
  <c r="M25" i="12"/>
  <c r="C25" i="12"/>
  <c r="H25" i="12"/>
  <c r="I25" i="12"/>
  <c r="O25" i="12"/>
  <c r="G25" i="12"/>
  <c r="T63" i="13"/>
  <c r="CO22" i="12"/>
  <c r="BW48" i="12"/>
  <c r="CV23" i="12"/>
  <c r="AT49" i="12"/>
  <c r="BA24" i="12"/>
  <c r="BB24" i="12"/>
  <c r="BC24" i="12"/>
  <c r="AK24" i="12"/>
  <c r="BJ24" i="12"/>
  <c r="BD24" i="12"/>
  <c r="BE24" i="12"/>
  <c r="BF24" i="12"/>
  <c r="BG24" i="12"/>
  <c r="AO24" i="12"/>
  <c r="AS24" i="12"/>
  <c r="AT24" i="12"/>
  <c r="AB24" i="12"/>
  <c r="AU24" i="12"/>
  <c r="AC24" i="12"/>
  <c r="AV24" i="12"/>
  <c r="AW24" i="12"/>
  <c r="AE24" i="12"/>
  <c r="AE50" i="12" s="1"/>
  <c r="AX24" i="12"/>
  <c r="AF24" i="12"/>
  <c r="AY24" i="12"/>
  <c r="AG24" i="12"/>
  <c r="AZ24" i="12"/>
  <c r="AM24" i="12"/>
  <c r="AM50" i="12" s="1"/>
  <c r="AN24" i="12"/>
  <c r="AN50" i="12" s="1"/>
  <c r="AH24" i="12"/>
  <c r="AI24" i="12"/>
  <c r="AI50" i="12" s="1"/>
  <c r="AA24" i="12"/>
  <c r="AA50" i="12" s="1"/>
  <c r="AD24" i="12"/>
  <c r="AL24" i="12"/>
  <c r="AJ24" i="12"/>
  <c r="U24" i="12"/>
  <c r="CT24" i="12"/>
  <c r="CB24" i="12"/>
  <c r="T24" i="12"/>
  <c r="S24" i="12"/>
  <c r="AR24" i="12"/>
  <c r="Z24" i="13"/>
  <c r="Z25" i="13" s="1"/>
  <c r="BV48" i="12"/>
  <c r="CN22" i="12"/>
  <c r="AA49" i="12"/>
  <c r="R5" i="13"/>
  <c r="R45" i="13" s="1"/>
  <c r="BJ51" i="12"/>
  <c r="CB50" i="12"/>
  <c r="CT50" i="12" s="1"/>
  <c r="T25" i="13"/>
  <c r="U25" i="13" s="1"/>
  <c r="B26" i="13"/>
  <c r="B64" i="13"/>
  <c r="BU48" i="12"/>
  <c r="CM22" i="12"/>
  <c r="V24" i="13"/>
  <c r="AS49" i="12"/>
  <c r="CU23" i="12"/>
  <c r="CU49" i="12" s="1"/>
  <c r="CV48" i="12"/>
  <c r="CW48" i="12"/>
  <c r="CL22" i="12"/>
  <c r="CL48" i="12" s="1"/>
  <c r="BT48" i="12"/>
  <c r="CN47" i="12"/>
  <c r="CX23" i="12"/>
  <c r="AV49" i="12"/>
  <c r="BG49" i="12"/>
  <c r="DI23" i="12"/>
  <c r="CL47" i="12"/>
  <c r="CK22" i="12"/>
  <c r="BS48" i="12"/>
  <c r="CG47" i="12"/>
  <c r="CJ47" i="12"/>
  <c r="BR48" i="12"/>
  <c r="CJ22" i="12"/>
  <c r="DE48" i="12"/>
  <c r="DH23" i="12"/>
  <c r="BF49" i="12"/>
  <c r="BQ48" i="12"/>
  <c r="CI22" i="12"/>
  <c r="CI48" i="12" s="1"/>
  <c r="BE49" i="12"/>
  <c r="DG23" i="12"/>
  <c r="CH22" i="12"/>
  <c r="BP48" i="12"/>
  <c r="CZ48" i="12"/>
  <c r="AY49" i="12"/>
  <c r="DA23" i="12"/>
  <c r="DF23" i="12"/>
  <c r="BD49" i="12"/>
  <c r="CE47" i="12"/>
  <c r="BO48" i="12"/>
  <c r="CG22" i="12"/>
  <c r="BC49" i="12"/>
  <c r="DE23" i="12"/>
  <c r="DE49" i="12" s="1"/>
  <c r="AA25" i="13"/>
  <c r="BN48" i="12"/>
  <c r="CF22" i="12"/>
  <c r="AX49" i="12"/>
  <c r="CZ23" i="12"/>
  <c r="AJ49" i="12"/>
  <c r="CM47" i="12"/>
  <c r="CE22" i="12"/>
  <c r="BM48" i="12"/>
  <c r="BB49" i="12"/>
  <c r="DD23" i="12"/>
  <c r="CK47" i="12"/>
  <c r="E25" i="13"/>
  <c r="E64" i="13" s="1"/>
  <c r="BL48" i="12"/>
  <c r="CD22" i="12"/>
  <c r="CO47" i="12"/>
  <c r="AW49" i="12"/>
  <c r="CY23" i="12"/>
  <c r="DC23" i="12"/>
  <c r="BA49" i="12"/>
  <c r="Y25" i="13"/>
  <c r="CC22" i="12"/>
  <c r="CC48" i="12" s="1"/>
  <c r="BK48" i="12"/>
  <c r="D25" i="13"/>
  <c r="D64" i="13" s="1"/>
  <c r="R23" i="12"/>
  <c r="BY23" i="12"/>
  <c r="BK23" i="12"/>
  <c r="BL23" i="12"/>
  <c r="BM23" i="12"/>
  <c r="BN23" i="12"/>
  <c r="BO23" i="12"/>
  <c r="BP23" i="12"/>
  <c r="BQ23" i="12"/>
  <c r="BR23" i="12"/>
  <c r="BS23" i="12"/>
  <c r="BT23" i="12"/>
  <c r="BU23" i="12"/>
  <c r="BV23" i="12"/>
  <c r="BW23" i="12"/>
  <c r="BX23" i="12"/>
  <c r="D24" i="12"/>
  <c r="CI47" i="12"/>
  <c r="DD48" i="12"/>
  <c r="W24" i="13"/>
  <c r="W25" i="13" s="1"/>
  <c r="CM48" i="12" l="1"/>
  <c r="CE48" i="12"/>
  <c r="CK48" i="12"/>
  <c r="AL50" i="12"/>
  <c r="CF48" i="12"/>
  <c r="CX49" i="12"/>
  <c r="E25" i="12"/>
  <c r="CD48" i="12"/>
  <c r="I19" i="13"/>
  <c r="J55" i="13"/>
  <c r="J54" i="13"/>
  <c r="J17" i="13"/>
  <c r="J56" i="13" s="1"/>
  <c r="D26" i="13"/>
  <c r="D65" i="13" s="1"/>
  <c r="G23" i="13"/>
  <c r="G62" i="13" s="1"/>
  <c r="H22" i="13"/>
  <c r="H23" i="13" s="1"/>
  <c r="H62" i="13" s="1"/>
  <c r="CM23" i="12"/>
  <c r="BU49" i="12"/>
  <c r="AT50" i="12"/>
  <c r="CV24" i="12"/>
  <c r="CF23" i="12"/>
  <c r="BN49" i="12"/>
  <c r="BM49" i="12"/>
  <c r="CE23" i="12"/>
  <c r="CU24" i="12"/>
  <c r="CU50" i="12" s="1"/>
  <c r="AS50" i="12"/>
  <c r="CD23" i="12"/>
  <c r="BL49" i="12"/>
  <c r="CH48" i="12"/>
  <c r="V25" i="13"/>
  <c r="CN48" i="12"/>
  <c r="AH50" i="12"/>
  <c r="AO50" i="12"/>
  <c r="DI24" i="12"/>
  <c r="BG50" i="12"/>
  <c r="CW49" i="12"/>
  <c r="BF50" i="12"/>
  <c r="DH24" i="12"/>
  <c r="AZ50" i="12"/>
  <c r="DB24" i="12"/>
  <c r="DB50" i="12" s="1"/>
  <c r="BE50" i="12"/>
  <c r="DG24" i="12"/>
  <c r="BX49" i="12"/>
  <c r="CP23" i="12"/>
  <c r="DD49" i="12"/>
  <c r="DG49" i="12"/>
  <c r="DI49" i="12"/>
  <c r="T64" i="13"/>
  <c r="AG50" i="12"/>
  <c r="BD50" i="12"/>
  <c r="DF24" i="12"/>
  <c r="CQ48" i="12"/>
  <c r="BK49" i="12"/>
  <c r="CC23" i="12"/>
  <c r="CC49" i="12" s="1"/>
  <c r="E26" i="13"/>
  <c r="E65" i="13" s="1"/>
  <c r="DA24" i="12"/>
  <c r="AY50" i="12"/>
  <c r="BW24" i="12"/>
  <c r="BX24" i="12"/>
  <c r="BY24" i="12"/>
  <c r="BK24" i="12"/>
  <c r="BL24" i="12"/>
  <c r="BM24" i="12"/>
  <c r="BN24" i="12"/>
  <c r="BO24" i="12"/>
  <c r="BP24" i="12"/>
  <c r="BQ24" i="12"/>
  <c r="BR24" i="12"/>
  <c r="BS24" i="12"/>
  <c r="BT24" i="12"/>
  <c r="BU24" i="12"/>
  <c r="BV24" i="12"/>
  <c r="D25" i="12"/>
  <c r="CQ23" i="12"/>
  <c r="CQ49" i="12" s="1"/>
  <c r="BY49" i="12"/>
  <c r="BW49" i="12"/>
  <c r="CO23" i="12"/>
  <c r="CO49" i="12" s="1"/>
  <c r="BV49" i="12"/>
  <c r="CN23" i="12"/>
  <c r="CN49" i="12" s="1"/>
  <c r="CG48" i="12"/>
  <c r="X25" i="13"/>
  <c r="X26" i="13" s="1"/>
  <c r="R24" i="12"/>
  <c r="AF50" i="12"/>
  <c r="AK50" i="12"/>
  <c r="CZ24" i="12"/>
  <c r="CZ50" i="12" s="1"/>
  <c r="AX50" i="12"/>
  <c r="BC50" i="12"/>
  <c r="DE24" i="12"/>
  <c r="DE50" i="12" s="1"/>
  <c r="BB50" i="12"/>
  <c r="DD24" i="12"/>
  <c r="DD50" i="12" s="1"/>
  <c r="BA50" i="12"/>
  <c r="DC24" i="12"/>
  <c r="DC50" i="12" s="1"/>
  <c r="DB49" i="12"/>
  <c r="CY24" i="12"/>
  <c r="CY50" i="12" s="1"/>
  <c r="AW50" i="12"/>
  <c r="CJ23" i="12"/>
  <c r="CJ49" i="12" s="1"/>
  <c r="BR49" i="12"/>
  <c r="DH49" i="12"/>
  <c r="B65" i="13"/>
  <c r="T26" i="13"/>
  <c r="B27" i="13"/>
  <c r="AV50" i="12"/>
  <c r="CX24" i="12"/>
  <c r="CX50" i="12" s="1"/>
  <c r="Z26" i="12"/>
  <c r="J26" i="12"/>
  <c r="C26" i="12"/>
  <c r="I26" i="12"/>
  <c r="F26" i="12"/>
  <c r="D26" i="12" s="1"/>
  <c r="G26" i="12"/>
  <c r="N26" i="12"/>
  <c r="H26" i="12"/>
  <c r="M26" i="12"/>
  <c r="P26" i="12"/>
  <c r="O26" i="12"/>
  <c r="K26" i="12"/>
  <c r="BT49" i="12"/>
  <c r="CL23" i="12"/>
  <c r="CL49" i="12" s="1"/>
  <c r="Y26" i="13"/>
  <c r="AJ50" i="12"/>
  <c r="AC50" i="12"/>
  <c r="CV49" i="12"/>
  <c r="BB25" i="12"/>
  <c r="BC25" i="12"/>
  <c r="BD25" i="12"/>
  <c r="AL25" i="12"/>
  <c r="BE25" i="12"/>
  <c r="BF25" i="12"/>
  <c r="BJ25" i="12"/>
  <c r="BG25" i="12"/>
  <c r="AS25" i="12"/>
  <c r="AT25" i="12"/>
  <c r="AU25" i="12"/>
  <c r="AC25" i="12"/>
  <c r="AV25" i="12"/>
  <c r="AD25" i="12"/>
  <c r="AW25" i="12"/>
  <c r="AX25" i="12"/>
  <c r="AF25" i="12"/>
  <c r="AY25" i="12"/>
  <c r="AG25" i="12"/>
  <c r="AZ25" i="12"/>
  <c r="AH25" i="12"/>
  <c r="BA25" i="12"/>
  <c r="AE25" i="12"/>
  <c r="AI25" i="12"/>
  <c r="AK25" i="12"/>
  <c r="AM25" i="12"/>
  <c r="AM51" i="12" s="1"/>
  <c r="AN25" i="12"/>
  <c r="AA25" i="12"/>
  <c r="AA51" i="12" s="1"/>
  <c r="AB25" i="12"/>
  <c r="AB51" i="12" s="1"/>
  <c r="AJ25" i="12"/>
  <c r="AO25" i="12"/>
  <c r="AO51" i="12" s="1"/>
  <c r="AR25" i="12"/>
  <c r="CB25" i="12"/>
  <c r="U25" i="12"/>
  <c r="CT25" i="12"/>
  <c r="T25" i="12"/>
  <c r="S25" i="12"/>
  <c r="CW24" i="12"/>
  <c r="CW50" i="12" s="1"/>
  <c r="AU50" i="12"/>
  <c r="F26" i="13"/>
  <c r="CK23" i="12"/>
  <c r="CK49" i="12" s="1"/>
  <c r="BS49" i="12"/>
  <c r="CI23" i="12"/>
  <c r="CI49" i="12" s="1"/>
  <c r="BQ49" i="12"/>
  <c r="DC49" i="12"/>
  <c r="DF49" i="12"/>
  <c r="T65" i="13"/>
  <c r="BP49" i="12"/>
  <c r="CH23" i="12"/>
  <c r="CH49" i="12" s="1"/>
  <c r="CY49" i="12"/>
  <c r="CZ49" i="12"/>
  <c r="DA49" i="12"/>
  <c r="CJ48" i="12"/>
  <c r="BO49" i="12"/>
  <c r="CG23" i="12"/>
  <c r="CG49" i="12" s="1"/>
  <c r="BJ52" i="12"/>
  <c r="CB52" i="12" s="1"/>
  <c r="CT52" i="12" s="1"/>
  <c r="CB51" i="12"/>
  <c r="CT51" i="12" s="1"/>
  <c r="AD50" i="12"/>
  <c r="AB50" i="12"/>
  <c r="CO48" i="12"/>
  <c r="CP48" i="12"/>
  <c r="E26" i="12" l="1"/>
  <c r="AJ51" i="12"/>
  <c r="I20" i="13"/>
  <c r="I59" i="13" s="1"/>
  <c r="I58" i="13"/>
  <c r="J18" i="13"/>
  <c r="J57" i="13" s="1"/>
  <c r="D27" i="13"/>
  <c r="D66" i="13" s="1"/>
  <c r="H61" i="13"/>
  <c r="H24" i="13"/>
  <c r="H63" i="13" s="1"/>
  <c r="G24" i="13"/>
  <c r="G63" i="13" s="1"/>
  <c r="BC51" i="12"/>
  <c r="DE25" i="12"/>
  <c r="B28" i="13"/>
  <c r="B66" i="13"/>
  <c r="T27" i="13"/>
  <c r="AF51" i="12"/>
  <c r="DD25" i="12"/>
  <c r="BB51" i="12"/>
  <c r="CN24" i="12"/>
  <c r="BV50" i="12"/>
  <c r="DA50" i="12"/>
  <c r="E27" i="13"/>
  <c r="E66" i="13" s="1"/>
  <c r="AY51" i="12"/>
  <c r="DA25" i="12"/>
  <c r="CZ25" i="12"/>
  <c r="AX51" i="12"/>
  <c r="CM24" i="12"/>
  <c r="BU50" i="12"/>
  <c r="DG50" i="12"/>
  <c r="CD49" i="12"/>
  <c r="CY25" i="12"/>
  <c r="AW51" i="12"/>
  <c r="AK54" i="12"/>
  <c r="AA30" i="12"/>
  <c r="AH30" i="12"/>
  <c r="AJ30" i="12"/>
  <c r="AX30" i="12"/>
  <c r="AM30" i="12"/>
  <c r="AN30" i="12"/>
  <c r="AV30" i="12"/>
  <c r="BW30" i="12"/>
  <c r="BR30" i="12"/>
  <c r="BY30" i="12"/>
  <c r="BO30" i="12"/>
  <c r="CM30" i="12"/>
  <c r="CL30" i="12"/>
  <c r="CK30" i="12"/>
  <c r="CI30" i="12"/>
  <c r="CG30" i="12"/>
  <c r="CH30" i="12"/>
  <c r="BK30" i="12"/>
  <c r="CJ30" i="12"/>
  <c r="AA79" i="12"/>
  <c r="AS79" i="12"/>
  <c r="BK79" i="12"/>
  <c r="BT50" i="12"/>
  <c r="CL24" i="12"/>
  <c r="AA26" i="13"/>
  <c r="AA27" i="13" s="1"/>
  <c r="AD51" i="12"/>
  <c r="BS50" i="12"/>
  <c r="CK24" i="12"/>
  <c r="CX25" i="12"/>
  <c r="AV51" i="12"/>
  <c r="CJ24" i="12"/>
  <c r="BR50" i="12"/>
  <c r="CE49" i="12"/>
  <c r="AC51" i="12"/>
  <c r="X27" i="13"/>
  <c r="CI24" i="12"/>
  <c r="BQ50" i="12"/>
  <c r="DH50" i="12"/>
  <c r="AN51" i="12"/>
  <c r="AU51" i="12"/>
  <c r="CW25" i="12"/>
  <c r="BC26" i="12"/>
  <c r="BD26" i="12"/>
  <c r="BE26" i="12"/>
  <c r="AM26" i="12"/>
  <c r="BF26" i="12"/>
  <c r="BG26" i="12"/>
  <c r="AS26" i="12"/>
  <c r="AA26" i="12"/>
  <c r="AA52" i="12" s="1"/>
  <c r="AA54" i="12" s="1"/>
  <c r="C5" i="13" s="1"/>
  <c r="BJ26" i="12"/>
  <c r="AT26" i="12"/>
  <c r="AU26" i="12"/>
  <c r="AV26" i="12"/>
  <c r="AD26" i="12"/>
  <c r="AW26" i="12"/>
  <c r="AE26" i="12"/>
  <c r="AX26" i="12"/>
  <c r="AY26" i="12"/>
  <c r="AG26" i="12"/>
  <c r="AZ26" i="12"/>
  <c r="AH26" i="12"/>
  <c r="AH52" i="12" s="1"/>
  <c r="AH54" i="12" s="1"/>
  <c r="C12" i="13" s="1"/>
  <c r="BA26" i="12"/>
  <c r="AI26" i="12"/>
  <c r="BB26" i="12"/>
  <c r="AL26" i="12"/>
  <c r="AN26" i="12"/>
  <c r="AC26" i="12"/>
  <c r="AF26" i="12"/>
  <c r="AB26" i="12"/>
  <c r="AJ26" i="12"/>
  <c r="AJ52" i="12" s="1"/>
  <c r="AJ54" i="12" s="1"/>
  <c r="AK26" i="12"/>
  <c r="AO26" i="12"/>
  <c r="AR26" i="12"/>
  <c r="S26" i="12"/>
  <c r="CT26" i="12"/>
  <c r="U26" i="12"/>
  <c r="T26" i="12"/>
  <c r="CB26" i="12"/>
  <c r="BP50" i="12"/>
  <c r="CH24" i="12"/>
  <c r="CH50" i="12" s="1"/>
  <c r="DF50" i="12"/>
  <c r="CV25" i="12"/>
  <c r="AT51" i="12"/>
  <c r="Y27" i="13"/>
  <c r="BO50" i="12"/>
  <c r="CG24" i="12"/>
  <c r="CG50" i="12" s="1"/>
  <c r="CF49" i="12"/>
  <c r="CU25" i="12"/>
  <c r="CU51" i="12" s="1"/>
  <c r="AS51" i="12"/>
  <c r="CF24" i="12"/>
  <c r="BN50" i="12"/>
  <c r="CV50" i="12"/>
  <c r="AI51" i="12"/>
  <c r="BG51" i="12"/>
  <c r="DI25" i="12"/>
  <c r="BM50" i="12"/>
  <c r="CE24" i="12"/>
  <c r="DI50" i="12"/>
  <c r="AK51" i="12"/>
  <c r="F65" i="13"/>
  <c r="F27" i="13"/>
  <c r="F66" i="13" s="1"/>
  <c r="AE51" i="12"/>
  <c r="BU25" i="12"/>
  <c r="BV25" i="12"/>
  <c r="BW25" i="12"/>
  <c r="BX25" i="12"/>
  <c r="BY25" i="12"/>
  <c r="BK25" i="12"/>
  <c r="BL25" i="12"/>
  <c r="BM25" i="12"/>
  <c r="BN25" i="12"/>
  <c r="BO25" i="12"/>
  <c r="BP25" i="12"/>
  <c r="BQ25" i="12"/>
  <c r="BR25" i="12"/>
  <c r="BS25" i="12"/>
  <c r="BT25" i="12"/>
  <c r="BL50" i="12"/>
  <c r="CD24" i="12"/>
  <c r="CD50" i="12" s="1"/>
  <c r="BF51" i="12"/>
  <c r="DH25" i="12"/>
  <c r="BK50" i="12"/>
  <c r="CC24" i="12"/>
  <c r="CC50" i="12" s="1"/>
  <c r="CM49" i="12"/>
  <c r="AH51" i="12"/>
  <c r="DG25" i="12"/>
  <c r="BE51" i="12"/>
  <c r="Z26" i="13"/>
  <c r="Z27" i="13" s="1"/>
  <c r="CQ24" i="12"/>
  <c r="BY50" i="12"/>
  <c r="BA51" i="12"/>
  <c r="DC25" i="12"/>
  <c r="R25" i="12"/>
  <c r="AZ51" i="12"/>
  <c r="DB25" i="12"/>
  <c r="AL51" i="12"/>
  <c r="CP24" i="12"/>
  <c r="BX50" i="12"/>
  <c r="V26" i="13"/>
  <c r="V27" i="13" s="1"/>
  <c r="W26" i="13"/>
  <c r="W27" i="13" s="1"/>
  <c r="AG51" i="12"/>
  <c r="BD51" i="12"/>
  <c r="DF25" i="12"/>
  <c r="BW50" i="12"/>
  <c r="CO24" i="12"/>
  <c r="CO50" i="12" s="1"/>
  <c r="CP49" i="12"/>
  <c r="U26" i="13"/>
  <c r="U27" i="13" s="1"/>
  <c r="AM52" i="12" l="1"/>
  <c r="AM54" i="12" s="1"/>
  <c r="DG51" i="12"/>
  <c r="CP50" i="12"/>
  <c r="DC51" i="12"/>
  <c r="I21" i="13"/>
  <c r="J19" i="13"/>
  <c r="G25" i="13"/>
  <c r="G64" i="13" s="1"/>
  <c r="H25" i="13"/>
  <c r="H64" i="13" s="1"/>
  <c r="DB26" i="12"/>
  <c r="AZ52" i="12"/>
  <c r="AZ54" i="12" s="1"/>
  <c r="AZ30" i="12"/>
  <c r="BE52" i="12"/>
  <c r="BE54" i="12" s="1"/>
  <c r="DG26" i="12"/>
  <c r="BE30" i="12"/>
  <c r="CK50" i="12"/>
  <c r="CY51" i="12"/>
  <c r="AG52" i="12"/>
  <c r="AG54" i="12" s="1"/>
  <c r="C11" i="13" s="1"/>
  <c r="AG30" i="12"/>
  <c r="DF26" i="12"/>
  <c r="BD52" i="12"/>
  <c r="BD54" i="12" s="1"/>
  <c r="BD30" i="12"/>
  <c r="E28" i="13"/>
  <c r="E67" i="13" s="1"/>
  <c r="BB52" i="12"/>
  <c r="BB54" i="12" s="1"/>
  <c r="DD26" i="12"/>
  <c r="BB30" i="12"/>
  <c r="CE25" i="12"/>
  <c r="BM51" i="12"/>
  <c r="DI51" i="12"/>
  <c r="BL51" i="12"/>
  <c r="CD25" i="12"/>
  <c r="CC25" i="12"/>
  <c r="CC51" i="12" s="1"/>
  <c r="BK51" i="12"/>
  <c r="BY51" i="12"/>
  <c r="CQ25" i="12"/>
  <c r="DB51" i="12"/>
  <c r="BX51" i="12"/>
  <c r="CP25" i="12"/>
  <c r="CP51" i="12" s="1"/>
  <c r="DH51" i="12"/>
  <c r="BW51" i="12"/>
  <c r="CO25" i="12"/>
  <c r="CF50" i="12"/>
  <c r="R26" i="12"/>
  <c r="DE26" i="12"/>
  <c r="BC52" i="12"/>
  <c r="BC54" i="12" s="1"/>
  <c r="BC30" i="12"/>
  <c r="DA26" i="12"/>
  <c r="AY52" i="12"/>
  <c r="AY54" i="12" s="1"/>
  <c r="AY30" i="12"/>
  <c r="CN25" i="12"/>
  <c r="BV51" i="12"/>
  <c r="CZ26" i="12"/>
  <c r="AX52" i="12"/>
  <c r="AX54" i="12" s="1"/>
  <c r="CW51" i="12"/>
  <c r="AO52" i="12"/>
  <c r="AO54" i="12" s="1"/>
  <c r="AO30" i="12"/>
  <c r="AE52" i="12"/>
  <c r="AE54" i="12" s="1"/>
  <c r="C9" i="13" s="1"/>
  <c r="AE30" i="12"/>
  <c r="CM50" i="12"/>
  <c r="AK52" i="12"/>
  <c r="AK30" i="12"/>
  <c r="CY26" i="12"/>
  <c r="AW52" i="12"/>
  <c r="AW54" i="12" s="1"/>
  <c r="AW30" i="12"/>
  <c r="AD52" i="12"/>
  <c r="AD54" i="12" s="1"/>
  <c r="C8" i="13" s="1"/>
  <c r="AD30" i="12"/>
  <c r="CL50" i="12"/>
  <c r="CZ51" i="12"/>
  <c r="AB52" i="12"/>
  <c r="AB54" i="12" s="1"/>
  <c r="C6" i="13" s="1"/>
  <c r="AB30" i="12"/>
  <c r="AV52" i="12"/>
  <c r="AV54" i="12" s="1"/>
  <c r="CX26" i="12"/>
  <c r="DA51" i="12"/>
  <c r="BU51" i="12"/>
  <c r="CM25" i="12"/>
  <c r="CM51" i="12" s="1"/>
  <c r="CL25" i="12"/>
  <c r="CL51" i="12" s="1"/>
  <c r="BT51" i="12"/>
  <c r="BS51" i="12"/>
  <c r="CK25" i="12"/>
  <c r="CK51" i="12" s="1"/>
  <c r="CJ25" i="12"/>
  <c r="CJ51" i="12" s="1"/>
  <c r="BR51" i="12"/>
  <c r="CW26" i="12"/>
  <c r="AU52" i="12"/>
  <c r="AU54" i="12" s="1"/>
  <c r="AU30" i="12"/>
  <c r="CI50" i="12"/>
  <c r="AF52" i="12"/>
  <c r="AF54" i="12" s="1"/>
  <c r="C10" i="13" s="1"/>
  <c r="AF30" i="12"/>
  <c r="DF51" i="12"/>
  <c r="CQ50" i="12"/>
  <c r="BQ51" i="12"/>
  <c r="CI25" i="12"/>
  <c r="CI51" i="12" s="1"/>
  <c r="AT52" i="12"/>
  <c r="AT54" i="12" s="1"/>
  <c r="CV26" i="12"/>
  <c r="AT30" i="12"/>
  <c r="AC52" i="12"/>
  <c r="AC54" i="12" s="1"/>
  <c r="C7" i="13" s="1"/>
  <c r="AC30" i="12"/>
  <c r="CH25" i="12"/>
  <c r="CH51" i="12" s="1"/>
  <c r="BP51" i="12"/>
  <c r="CE50" i="12"/>
  <c r="CV51" i="12"/>
  <c r="AN52" i="12"/>
  <c r="AN54" i="12" s="1"/>
  <c r="BS26" i="12"/>
  <c r="BT26" i="12"/>
  <c r="BU26" i="12"/>
  <c r="BV26" i="12"/>
  <c r="BW26" i="12"/>
  <c r="BX26" i="12"/>
  <c r="BY26" i="12"/>
  <c r="BK26" i="12"/>
  <c r="BL26" i="12"/>
  <c r="BM26" i="12"/>
  <c r="BN26" i="12"/>
  <c r="BO26" i="12"/>
  <c r="BP26" i="12"/>
  <c r="BQ26" i="12"/>
  <c r="BR26" i="12"/>
  <c r="AL52" i="12"/>
  <c r="AL54" i="12" s="1"/>
  <c r="AL30" i="12"/>
  <c r="BO51" i="12"/>
  <c r="CG25" i="12"/>
  <c r="CG51" i="12" s="1"/>
  <c r="BN51" i="12"/>
  <c r="CF25" i="12"/>
  <c r="CF51" i="12" s="1"/>
  <c r="AS52" i="12"/>
  <c r="AS54" i="12" s="1"/>
  <c r="CU26" i="12"/>
  <c r="AS30" i="12"/>
  <c r="CN50" i="12"/>
  <c r="T28" i="13"/>
  <c r="Z28" i="13" s="1"/>
  <c r="B67" i="13"/>
  <c r="B29" i="13"/>
  <c r="D28" i="13"/>
  <c r="AI52" i="12"/>
  <c r="AI54" i="12" s="1"/>
  <c r="AI30" i="12"/>
  <c r="DI26" i="12"/>
  <c r="BG52" i="12"/>
  <c r="BG54" i="12" s="1"/>
  <c r="BG30" i="12"/>
  <c r="CJ50" i="12"/>
  <c r="T66" i="13"/>
  <c r="DE51" i="12"/>
  <c r="BA52" i="12"/>
  <c r="BA54" i="12" s="1"/>
  <c r="DC26" i="12"/>
  <c r="BA30" i="12"/>
  <c r="DH26" i="12"/>
  <c r="BF52" i="12"/>
  <c r="BF54" i="12" s="1"/>
  <c r="BF30" i="12"/>
  <c r="CX51" i="12"/>
  <c r="DD51" i="12"/>
  <c r="F28" i="13"/>
  <c r="F67" i="13" s="1"/>
  <c r="I22" i="13" l="1"/>
  <c r="I23" i="13" s="1"/>
  <c r="I60" i="13"/>
  <c r="J20" i="13"/>
  <c r="J58" i="13"/>
  <c r="G26" i="13"/>
  <c r="G65" i="13" s="1"/>
  <c r="H26" i="13"/>
  <c r="H65" i="13" s="1"/>
  <c r="Z29" i="13"/>
  <c r="BV52" i="12"/>
  <c r="BV54" i="12" s="1"/>
  <c r="CN26" i="12"/>
  <c r="BV30" i="12"/>
  <c r="BU52" i="12"/>
  <c r="BU54" i="12" s="1"/>
  <c r="CM26" i="12"/>
  <c r="BU30" i="12"/>
  <c r="CZ52" i="12"/>
  <c r="CZ54" i="12" s="1"/>
  <c r="CZ30" i="12"/>
  <c r="CL26" i="12"/>
  <c r="BT52" i="12"/>
  <c r="BT54" i="12" s="1"/>
  <c r="BT30" i="12"/>
  <c r="BS52" i="12"/>
  <c r="BS54" i="12" s="1"/>
  <c r="CK26" i="12"/>
  <c r="BS30" i="12"/>
  <c r="CN51" i="12"/>
  <c r="DH52" i="12"/>
  <c r="DH54" i="12" s="1"/>
  <c r="DH30" i="12"/>
  <c r="U28" i="13"/>
  <c r="U29" i="13" s="1"/>
  <c r="DC52" i="12"/>
  <c r="DC54" i="12" s="1"/>
  <c r="DC30" i="12"/>
  <c r="T67" i="13"/>
  <c r="AA28" i="13"/>
  <c r="AA29" i="13" s="1"/>
  <c r="CQ51" i="12"/>
  <c r="DF52" i="12"/>
  <c r="DF54" i="12" s="1"/>
  <c r="DF30" i="12"/>
  <c r="D67" i="13"/>
  <c r="D29" i="13"/>
  <c r="D68" i="13" s="1"/>
  <c r="CJ26" i="12"/>
  <c r="CJ52" i="12" s="1"/>
  <c r="CJ54" i="12" s="1"/>
  <c r="BR52" i="12"/>
  <c r="BR54" i="12" s="1"/>
  <c r="CU52" i="12"/>
  <c r="CU54" i="12" s="1"/>
  <c r="CU30" i="12"/>
  <c r="BQ52" i="12"/>
  <c r="BQ54" i="12" s="1"/>
  <c r="CI26" i="12"/>
  <c r="BQ30" i="12"/>
  <c r="F29" i="13"/>
  <c r="F68" i="13" s="1"/>
  <c r="CH26" i="12"/>
  <c r="BP52" i="12"/>
  <c r="BP54" i="12" s="1"/>
  <c r="BP30" i="12"/>
  <c r="CY52" i="12"/>
  <c r="CY54" i="12" s="1"/>
  <c r="CY30" i="12"/>
  <c r="CG26" i="12"/>
  <c r="BO52" i="12"/>
  <c r="BO54" i="12" s="1"/>
  <c r="W28" i="13"/>
  <c r="W29" i="13" s="1"/>
  <c r="DA52" i="12"/>
  <c r="DA54" i="12" s="1"/>
  <c r="DA30" i="12"/>
  <c r="CD51" i="12"/>
  <c r="BN52" i="12"/>
  <c r="BN54" i="12" s="1"/>
  <c r="CF26" i="12"/>
  <c r="BN30" i="12"/>
  <c r="T29" i="13"/>
  <c r="B30" i="13"/>
  <c r="B68" i="13"/>
  <c r="T68" i="13"/>
  <c r="CE26" i="12"/>
  <c r="BM52" i="12"/>
  <c r="BM54" i="12" s="1"/>
  <c r="BM30" i="12"/>
  <c r="CW52" i="12"/>
  <c r="CW54" i="12" s="1"/>
  <c r="CW30" i="12"/>
  <c r="CX52" i="12"/>
  <c r="CX54" i="12" s="1"/>
  <c r="CX30" i="12"/>
  <c r="DG52" i="12"/>
  <c r="DG54" i="12" s="1"/>
  <c r="DG30" i="12"/>
  <c r="DI52" i="12"/>
  <c r="DI54" i="12" s="1"/>
  <c r="DI30" i="12"/>
  <c r="BL52" i="12"/>
  <c r="BL54" i="12" s="1"/>
  <c r="CD26" i="12"/>
  <c r="BL30" i="12"/>
  <c r="C13" i="13"/>
  <c r="C14" i="13" s="1"/>
  <c r="C15" i="13" s="1"/>
  <c r="Y28" i="13"/>
  <c r="Y29" i="13" s="1"/>
  <c r="DE52" i="12"/>
  <c r="DE54" i="12" s="1"/>
  <c r="DE30" i="12"/>
  <c r="BK52" i="12"/>
  <c r="BK54" i="12" s="1"/>
  <c r="CC26" i="12"/>
  <c r="X28" i="13"/>
  <c r="X29" i="13" s="1"/>
  <c r="CE51" i="12"/>
  <c r="BY52" i="12"/>
  <c r="BY54" i="12" s="1"/>
  <c r="CQ26" i="12"/>
  <c r="V28" i="13"/>
  <c r="V29" i="13" s="1"/>
  <c r="CP26" i="12"/>
  <c r="BX52" i="12"/>
  <c r="BX54" i="12" s="1"/>
  <c r="BX30" i="12"/>
  <c r="CV52" i="12"/>
  <c r="CV54" i="12" s="1"/>
  <c r="CV30" i="12"/>
  <c r="E29" i="13"/>
  <c r="E68" i="13" s="1"/>
  <c r="CO51" i="12"/>
  <c r="DB52" i="12"/>
  <c r="DB54" i="12" s="1"/>
  <c r="DB30" i="12"/>
  <c r="BW52" i="12"/>
  <c r="BW54" i="12" s="1"/>
  <c r="CO26" i="12"/>
  <c r="DD52" i="12"/>
  <c r="DD54" i="12" s="1"/>
  <c r="DD30" i="12"/>
  <c r="CG52" i="12" l="1"/>
  <c r="CG54" i="12" s="1"/>
  <c r="I62" i="13"/>
  <c r="I61" i="13"/>
  <c r="I24" i="13"/>
  <c r="I63" i="13" s="1"/>
  <c r="F30" i="13"/>
  <c r="F69" i="13" s="1"/>
  <c r="J21" i="13"/>
  <c r="J22" i="13" s="1"/>
  <c r="J61" i="13" s="1"/>
  <c r="J59" i="13"/>
  <c r="H27" i="13"/>
  <c r="H66" i="13" s="1"/>
  <c r="C16" i="13"/>
  <c r="C17" i="13" s="1"/>
  <c r="C18" i="13" s="1"/>
  <c r="C19" i="13" s="1"/>
  <c r="C20" i="13" s="1"/>
  <c r="G27" i="13"/>
  <c r="G66" i="13" s="1"/>
  <c r="CL52" i="12"/>
  <c r="CL54" i="12" s="1"/>
  <c r="CO52" i="12"/>
  <c r="CO54" i="12" s="1"/>
  <c r="CO30" i="12"/>
  <c r="E30" i="13"/>
  <c r="E69" i="13" s="1"/>
  <c r="CM52" i="12"/>
  <c r="CM54" i="12" s="1"/>
  <c r="X30" i="13"/>
  <c r="CC52" i="12"/>
  <c r="CC54" i="12" s="1"/>
  <c r="CC30" i="12"/>
  <c r="CQ52" i="12"/>
  <c r="CQ54" i="12" s="1"/>
  <c r="CQ30" i="12"/>
  <c r="CD52" i="12"/>
  <c r="CD54" i="12" s="1"/>
  <c r="CD30" i="12"/>
  <c r="D30" i="13"/>
  <c r="CN52" i="12"/>
  <c r="CN54" i="12" s="1"/>
  <c r="CN30" i="12"/>
  <c r="Y30" i="13"/>
  <c r="CH52" i="12"/>
  <c r="CH54" i="12" s="1"/>
  <c r="B31" i="13"/>
  <c r="T30" i="13"/>
  <c r="B69" i="13"/>
  <c r="AA30" i="13"/>
  <c r="CI52" i="12"/>
  <c r="CI54" i="12" s="1"/>
  <c r="CK52" i="12"/>
  <c r="CK54" i="12" s="1"/>
  <c r="Z30" i="13"/>
  <c r="CF52" i="12"/>
  <c r="CF54" i="12" s="1"/>
  <c r="CF30" i="12"/>
  <c r="CP52" i="12"/>
  <c r="CP54" i="12" s="1"/>
  <c r="CP30" i="12"/>
  <c r="CE52" i="12"/>
  <c r="CE54" i="12" s="1"/>
  <c r="CE30" i="12"/>
  <c r="I25" i="13" l="1"/>
  <c r="I64" i="13" s="1"/>
  <c r="J60" i="13"/>
  <c r="J23" i="13"/>
  <c r="J62" i="13" s="1"/>
  <c r="H28" i="13"/>
  <c r="H67" i="13" s="1"/>
  <c r="G28" i="13"/>
  <c r="G67" i="13" s="1"/>
  <c r="T70" i="13"/>
  <c r="T31" i="13"/>
  <c r="B32" i="13"/>
  <c r="B70" i="13"/>
  <c r="F31" i="13"/>
  <c r="F70" i="13" s="1"/>
  <c r="C21" i="13"/>
  <c r="C22" i="13" s="1"/>
  <c r="C23" i="13" s="1"/>
  <c r="C24" i="13" s="1"/>
  <c r="C25" i="13" s="1"/>
  <c r="C26" i="13" s="1"/>
  <c r="C27" i="13" s="1"/>
  <c r="C28" i="13" s="1"/>
  <c r="C29" i="13" s="1"/>
  <c r="C30" i="13" s="1"/>
  <c r="C31" i="13" s="1"/>
  <c r="X31" i="13"/>
  <c r="Y31" i="13"/>
  <c r="U30" i="13"/>
  <c r="U31" i="13" s="1"/>
  <c r="W30" i="13"/>
  <c r="W31" i="13" s="1"/>
  <c r="T69" i="13"/>
  <c r="D69" i="13"/>
  <c r="D31" i="13"/>
  <c r="D70" i="13" s="1"/>
  <c r="Z31" i="13"/>
  <c r="E31" i="13"/>
  <c r="E70" i="13" s="1"/>
  <c r="V30" i="13"/>
  <c r="V31" i="13" s="1"/>
  <c r="AA31" i="13"/>
  <c r="I26" i="13" l="1"/>
  <c r="I65" i="13" s="1"/>
  <c r="J24" i="13"/>
  <c r="F32" i="13"/>
  <c r="F71" i="13" s="1"/>
  <c r="G29" i="13"/>
  <c r="G68" i="13" s="1"/>
  <c r="H29" i="13"/>
  <c r="D32" i="13"/>
  <c r="D71" i="13" s="1"/>
  <c r="V32" i="13"/>
  <c r="E32" i="13"/>
  <c r="E71" i="13" s="1"/>
  <c r="W32" i="13"/>
  <c r="U32" i="13"/>
  <c r="Y32" i="13"/>
  <c r="B33" i="13"/>
  <c r="B71" i="13"/>
  <c r="T32" i="13"/>
  <c r="X32" i="13"/>
  <c r="T71" i="13"/>
  <c r="C32" i="13"/>
  <c r="Z32" i="13"/>
  <c r="I27" i="13" l="1"/>
  <c r="I66" i="13" s="1"/>
  <c r="J25" i="13"/>
  <c r="J64" i="13" s="1"/>
  <c r="J63" i="13"/>
  <c r="H68" i="13"/>
  <c r="G30" i="13"/>
  <c r="G69" i="13" s="1"/>
  <c r="H30" i="13"/>
  <c r="H69" i="13" s="1"/>
  <c r="B34" i="13"/>
  <c r="T33" i="13"/>
  <c r="B72" i="13"/>
  <c r="F33" i="13"/>
  <c r="F72" i="13" s="1"/>
  <c r="W33" i="13"/>
  <c r="C33" i="13"/>
  <c r="X33" i="13"/>
  <c r="D33" i="13"/>
  <c r="D72" i="13" s="1"/>
  <c r="U33" i="13"/>
  <c r="E33" i="13"/>
  <c r="E72" i="13" s="1"/>
  <c r="V33" i="13"/>
  <c r="Y33" i="13"/>
  <c r="Z33" i="13"/>
  <c r="T72" i="13"/>
  <c r="AA32" i="13"/>
  <c r="AA33" i="13" s="1"/>
  <c r="I28" i="13" l="1"/>
  <c r="I67" i="13" s="1"/>
  <c r="J26" i="13"/>
  <c r="J65" i="13" s="1"/>
  <c r="G31" i="13"/>
  <c r="G70" i="13" s="1"/>
  <c r="H31" i="13"/>
  <c r="H70" i="13" s="1"/>
  <c r="D34" i="13"/>
  <c r="D73" i="13" s="1"/>
  <c r="F34" i="13"/>
  <c r="F73" i="13" s="1"/>
  <c r="Y34" i="13"/>
  <c r="V34" i="13"/>
  <c r="AA34" i="13"/>
  <c r="E34" i="13"/>
  <c r="E73" i="13" s="1"/>
  <c r="U34" i="13"/>
  <c r="T73" i="13"/>
  <c r="W34" i="13"/>
  <c r="B35" i="13"/>
  <c r="T34" i="13"/>
  <c r="B73" i="13"/>
  <c r="I29" i="13" l="1"/>
  <c r="I68" i="13" s="1"/>
  <c r="J27" i="13"/>
  <c r="J66" i="13" s="1"/>
  <c r="F35" i="13"/>
  <c r="F74" i="13" s="1"/>
  <c r="G32" i="13"/>
  <c r="G33" i="13" s="1"/>
  <c r="G72" i="13" s="1"/>
  <c r="H32" i="13"/>
  <c r="H71" i="13" s="1"/>
  <c r="D35" i="13"/>
  <c r="D74" i="13" s="1"/>
  <c r="B74" i="13"/>
  <c r="T35" i="13"/>
  <c r="B36" i="13"/>
  <c r="X34" i="13"/>
  <c r="X35" i="13" s="1"/>
  <c r="W35" i="13"/>
  <c r="U35" i="13"/>
  <c r="AA35" i="13"/>
  <c r="E35" i="13"/>
  <c r="E74" i="13" s="1"/>
  <c r="V35" i="13"/>
  <c r="Y35" i="13"/>
  <c r="C34" i="13"/>
  <c r="C35" i="13" s="1"/>
  <c r="Z34" i="13"/>
  <c r="Z35" i="13" s="1"/>
  <c r="I30" i="13" l="1"/>
  <c r="I69" i="13" s="1"/>
  <c r="J28" i="13"/>
  <c r="D36" i="13"/>
  <c r="D75" i="13" s="1"/>
  <c r="H33" i="13"/>
  <c r="H72" i="13" s="1"/>
  <c r="G71" i="13"/>
  <c r="G34" i="13"/>
  <c r="G73" i="13" s="1"/>
  <c r="F36" i="13"/>
  <c r="F75" i="13" s="1"/>
  <c r="C36" i="13"/>
  <c r="E36" i="13"/>
  <c r="V36" i="13"/>
  <c r="Y36" i="13"/>
  <c r="Z36" i="13"/>
  <c r="B37" i="13"/>
  <c r="B75" i="13"/>
  <c r="T36" i="13"/>
  <c r="AA36" i="13"/>
  <c r="W36" i="13"/>
  <c r="U36" i="13"/>
  <c r="T75" i="13"/>
  <c r="T74" i="13"/>
  <c r="X36" i="13"/>
  <c r="I31" i="13" l="1"/>
  <c r="J29" i="13"/>
  <c r="J68" i="13" s="1"/>
  <c r="J67" i="13"/>
  <c r="F37" i="13"/>
  <c r="F76" i="13" s="1"/>
  <c r="G35" i="13"/>
  <c r="G74" i="13" s="1"/>
  <c r="H34" i="13"/>
  <c r="H73" i="13" s="1"/>
  <c r="X37" i="13"/>
  <c r="B38" i="13"/>
  <c r="T37" i="13"/>
  <c r="B76" i="13"/>
  <c r="D37" i="13"/>
  <c r="D76" i="13" s="1"/>
  <c r="Z37" i="13"/>
  <c r="Y37" i="13"/>
  <c r="V37" i="13"/>
  <c r="E75" i="13"/>
  <c r="E37" i="13"/>
  <c r="E76" i="13" s="1"/>
  <c r="C37" i="13"/>
  <c r="I70" i="13" l="1"/>
  <c r="I32" i="13"/>
  <c r="I71" i="13" s="1"/>
  <c r="J30" i="13"/>
  <c r="J69" i="13" s="1"/>
  <c r="F38" i="13"/>
  <c r="F77" i="13" s="1"/>
  <c r="G36" i="13"/>
  <c r="G75" i="13" s="1"/>
  <c r="H35" i="13"/>
  <c r="H74" i="13" s="1"/>
  <c r="B77" i="13"/>
  <c r="T38" i="13"/>
  <c r="B39" i="13"/>
  <c r="T77" i="13"/>
  <c r="T76" i="13"/>
  <c r="V38" i="13"/>
  <c r="Y38" i="13"/>
  <c r="X38" i="13"/>
  <c r="Z38" i="13"/>
  <c r="D38" i="13"/>
  <c r="D77" i="13" s="1"/>
  <c r="E38" i="13"/>
  <c r="E77" i="13" s="1"/>
  <c r="AA37" i="13"/>
  <c r="AA38" i="13" s="1"/>
  <c r="W37" i="13"/>
  <c r="W38" i="13" s="1"/>
  <c r="C38" i="13"/>
  <c r="U37" i="13"/>
  <c r="U38" i="13" s="1"/>
  <c r="I33" i="13" l="1"/>
  <c r="J31" i="13"/>
  <c r="J70" i="13" s="1"/>
  <c r="H36" i="13"/>
  <c r="H75" i="13" s="1"/>
  <c r="E39" i="13"/>
  <c r="E78" i="13" s="1"/>
  <c r="G37" i="13"/>
  <c r="G76" i="13" s="1"/>
  <c r="X39" i="13"/>
  <c r="Y39" i="13"/>
  <c r="V39" i="13"/>
  <c r="U39" i="13"/>
  <c r="C39" i="13"/>
  <c r="D39" i="13"/>
  <c r="D78" i="13" s="1"/>
  <c r="W39" i="13"/>
  <c r="Z39" i="13"/>
  <c r="AA39" i="13"/>
  <c r="B78" i="13"/>
  <c r="T39" i="13"/>
  <c r="B40" i="13"/>
  <c r="F39" i="13"/>
  <c r="F78" i="13" s="1"/>
  <c r="T78" i="13"/>
  <c r="I72" i="13" l="1"/>
  <c r="I34" i="13"/>
  <c r="J32" i="13"/>
  <c r="J71" i="13" s="1"/>
  <c r="E40" i="13"/>
  <c r="E79" i="13" s="1"/>
  <c r="H37" i="13"/>
  <c r="H76" i="13" s="1"/>
  <c r="G38" i="13"/>
  <c r="G77" i="13" s="1"/>
  <c r="V40" i="13"/>
  <c r="U40" i="13"/>
  <c r="C40" i="13"/>
  <c r="D40" i="13"/>
  <c r="D79" i="13" s="1"/>
  <c r="Y40" i="13"/>
  <c r="W40" i="13"/>
  <c r="F40" i="13"/>
  <c r="F79" i="13" s="1"/>
  <c r="B79" i="13"/>
  <c r="T40" i="13"/>
  <c r="Z40" i="13" s="1"/>
  <c r="B41" i="13"/>
  <c r="X40" i="13"/>
  <c r="T79" i="13"/>
  <c r="I35" i="13" l="1"/>
  <c r="I74" i="13" s="1"/>
  <c r="I73" i="13"/>
  <c r="J33" i="13"/>
  <c r="J72" i="13" s="1"/>
  <c r="E41" i="13"/>
  <c r="E80" i="13" s="1"/>
  <c r="E3" i="13" s="1"/>
  <c r="G39" i="13"/>
  <c r="G78" i="13" s="1"/>
  <c r="H38" i="13"/>
  <c r="H77" i="13" s="1"/>
  <c r="Z41" i="13"/>
  <c r="Z3" i="13" s="1"/>
  <c r="C41" i="13"/>
  <c r="X41" i="13"/>
  <c r="X3" i="13" s="1"/>
  <c r="U41" i="13"/>
  <c r="V41" i="13"/>
  <c r="W41" i="13"/>
  <c r="W3" i="13" s="1"/>
  <c r="F41" i="13"/>
  <c r="F80" i="13" s="1"/>
  <c r="F3" i="13" s="1"/>
  <c r="T41" i="13"/>
  <c r="B80" i="13"/>
  <c r="K3" i="13" s="1"/>
  <c r="D41" i="13"/>
  <c r="D80" i="13" s="1"/>
  <c r="Y41" i="13"/>
  <c r="Y3" i="13" s="1"/>
  <c r="AA40" i="13"/>
  <c r="AA41" i="13" s="1"/>
  <c r="AA3" i="13" s="1"/>
  <c r="I36" i="13" l="1"/>
  <c r="I75" i="13" s="1"/>
  <c r="J34" i="13"/>
  <c r="J73" i="13" s="1"/>
  <c r="G40" i="13"/>
  <c r="G79" i="13" s="1"/>
  <c r="H39" i="13"/>
  <c r="H78" i="13" s="1"/>
  <c r="I37" i="13" l="1"/>
  <c r="I76" i="13" s="1"/>
  <c r="J35" i="13"/>
  <c r="J74" i="13" s="1"/>
  <c r="G41" i="13"/>
  <c r="G80" i="13" s="1"/>
  <c r="G3" i="13" s="1"/>
  <c r="H40" i="13"/>
  <c r="H79" i="13" s="1"/>
  <c r="I38" i="13" l="1"/>
  <c r="I77" i="13" s="1"/>
  <c r="J36" i="13"/>
  <c r="J75" i="13" s="1"/>
  <c r="H41" i="13"/>
  <c r="H80" i="13" s="1"/>
  <c r="H3" i="13" s="1"/>
  <c r="I39" i="13" l="1"/>
  <c r="I78" i="13" s="1"/>
  <c r="J37" i="13"/>
  <c r="J76" i="13" s="1"/>
  <c r="I40" i="13" l="1"/>
  <c r="I79" i="13" s="1"/>
  <c r="J38" i="13"/>
  <c r="J77" i="13" s="1"/>
  <c r="I41" i="13" l="1"/>
  <c r="I80" i="13" s="1"/>
  <c r="I3" i="13" s="1"/>
  <c r="J39" i="13"/>
  <c r="J78" i="13" s="1"/>
  <c r="J40" i="13" l="1"/>
  <c r="J79" i="13" s="1"/>
  <c r="J41" i="13" l="1"/>
  <c r="J80" i="13" s="1"/>
  <c r="J3"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Anton</author>
  </authors>
  <commentList>
    <comment ref="X6" authorId="0" shapeId="0" xr:uid="{00000000-0006-0000-0100-000001000000}">
      <text>
        <r>
          <rPr>
            <b/>
            <sz val="9"/>
            <color indexed="81"/>
            <rFont val="Tahoma"/>
            <family val="2"/>
          </rPr>
          <t xml:space="preserve">Anton Fedorov:
</t>
        </r>
        <r>
          <rPr>
            <sz val="9"/>
            <color indexed="81"/>
            <rFont val="Tahoma"/>
            <family val="2"/>
          </rPr>
          <t>Here you can choose Tier: 1, 2, 3.
The parameters for tiering are set above.</t>
        </r>
      </text>
    </comment>
  </commentList>
</comments>
</file>

<file path=xl/sharedStrings.xml><?xml version="1.0" encoding="utf-8"?>
<sst xmlns="http://schemas.openxmlformats.org/spreadsheetml/2006/main" count="1022" uniqueCount="328">
  <si>
    <t>Transaction ID</t>
  </si>
  <si>
    <t>CustomerID</t>
  </si>
  <si>
    <t>Amount</t>
  </si>
  <si>
    <t>Date</t>
  </si>
  <si>
    <t>Date formated</t>
  </si>
  <si>
    <t>Date of first cohort</t>
  </si>
  <si>
    <t>Unique</t>
  </si>
  <si>
    <t>Unique_this_month</t>
  </si>
  <si>
    <t>Customer ammount this month</t>
  </si>
  <si>
    <r>
      <rPr>
        <b/>
        <sz val="11"/>
        <color theme="1"/>
        <rFont val="Arial"/>
        <family val="2"/>
        <charset val="204"/>
      </rPr>
      <t xml:space="preserve">
Notes</t>
    </r>
    <r>
      <rPr>
        <sz val="11"/>
        <color theme="1"/>
        <rFont val="Arial"/>
        <family val="2"/>
        <charset val="204"/>
      </rPr>
      <t xml:space="preserve">
1) The </t>
    </r>
    <r>
      <rPr>
        <sz val="11"/>
        <color rgb="FF0070C0"/>
        <rFont val="Arial"/>
        <family val="2"/>
        <charset val="204"/>
      </rPr>
      <t>blue</t>
    </r>
    <r>
      <rPr>
        <sz val="11"/>
        <color theme="1"/>
        <rFont val="Arial"/>
        <family val="2"/>
        <charset val="204"/>
      </rPr>
      <t xml:space="preserve"> values on sheets </t>
    </r>
    <r>
      <rPr>
        <b/>
        <sz val="11"/>
        <color theme="1"/>
        <rFont val="Arial"/>
        <family val="2"/>
        <charset val="204"/>
      </rPr>
      <t>'DB</t>
    </r>
    <r>
      <rPr>
        <sz val="11"/>
        <color theme="1"/>
        <rFont val="Arial"/>
        <family val="2"/>
        <charset val="204"/>
      </rPr>
      <t>' and '</t>
    </r>
    <r>
      <rPr>
        <b/>
        <sz val="11"/>
        <color theme="1"/>
        <rFont val="Arial"/>
        <family val="2"/>
        <charset val="204"/>
      </rPr>
      <t>Cohorts</t>
    </r>
    <r>
      <rPr>
        <sz val="11"/>
        <color theme="1"/>
        <rFont val="Arial"/>
        <family val="2"/>
        <charset val="204"/>
      </rPr>
      <t xml:space="preserve">' need to be entered. Everything else is calculated automatically.
2) Transactions </t>
    </r>
    <r>
      <rPr>
        <b/>
        <sz val="11"/>
        <color theme="1"/>
        <rFont val="Arial"/>
        <family val="2"/>
        <charset val="204"/>
      </rPr>
      <t xml:space="preserve">MUST </t>
    </r>
    <r>
      <rPr>
        <sz val="11"/>
        <color theme="1"/>
        <rFont val="Arial"/>
        <family val="2"/>
        <charset val="204"/>
      </rPr>
      <t>be filtered by ascending Date.Otherwise attribution of client to the appropriate cohort is wrong.
3) "</t>
    </r>
    <r>
      <rPr>
        <b/>
        <sz val="11"/>
        <color theme="1"/>
        <rFont val="Arial"/>
        <family val="2"/>
        <charset val="204"/>
      </rPr>
      <t>Cohorts</t>
    </r>
    <r>
      <rPr>
        <sz val="11"/>
        <color theme="1"/>
        <rFont val="Arial"/>
        <family val="2"/>
        <charset val="204"/>
      </rPr>
      <t>" sheet automatically construct cohorts from earliers date found in the DB sheet.
4) Cell "</t>
    </r>
    <r>
      <rPr>
        <b/>
        <sz val="11"/>
        <color theme="1"/>
        <rFont val="Arial"/>
        <family val="2"/>
        <charset val="204"/>
      </rPr>
      <t>X6</t>
    </r>
    <r>
      <rPr>
        <sz val="11"/>
        <color theme="1"/>
        <rFont val="Arial"/>
        <family val="2"/>
        <charset val="204"/>
      </rPr>
      <t>" on "</t>
    </r>
    <r>
      <rPr>
        <b/>
        <sz val="11"/>
        <color theme="1"/>
        <rFont val="Arial"/>
        <family val="2"/>
        <charset val="204"/>
      </rPr>
      <t>Cohorts</t>
    </r>
    <r>
      <rPr>
        <sz val="11"/>
        <color theme="1"/>
        <rFont val="Arial"/>
        <family val="2"/>
        <charset val="204"/>
      </rPr>
      <t>" sheet allows you to choose cohorts by Tier. The parameters for Tier 1, 2, 3 can be channged by adjusting cell "Y</t>
    </r>
    <r>
      <rPr>
        <b/>
        <sz val="11"/>
        <color theme="1"/>
        <rFont val="Arial"/>
        <family val="2"/>
        <charset val="204"/>
      </rPr>
      <t>2:Z4"</t>
    </r>
    <r>
      <rPr>
        <sz val="11"/>
        <color theme="1"/>
        <rFont val="Arial"/>
        <family val="2"/>
        <charset val="204"/>
      </rPr>
      <t xml:space="preserve">. For example: if you want only 1 Tier, change cell Y2 value to "&gt;0".
5) </t>
    </r>
    <r>
      <rPr>
        <b/>
        <sz val="11"/>
        <color theme="1"/>
        <rFont val="Arial"/>
        <family val="2"/>
        <charset val="204"/>
      </rPr>
      <t xml:space="preserve">"LTV" </t>
    </r>
    <r>
      <rPr>
        <sz val="11"/>
        <color theme="1"/>
        <rFont val="Arial"/>
        <family val="2"/>
        <charset val="204"/>
      </rPr>
      <t>sheet automatiaclly calculates LTV of monthly cohorts based actual and forecasted value. The estimate model works poorly if cohort intial value is 0.
6) For simplicity purposes, this template contains only 8 months of data. If you have older cohorts, please extend the sheet accordingly. Typically it means draging columns from left to right.
Disclaimer: Please be aware that his model may be inaccurate, incorrect or misleading, use it at your own risk, blah blah blah.
Feel free to distribute. If you distribute a modified version, please make it clear that you've made changes.</t>
    </r>
  </si>
  <si>
    <t>54f240249b561b11003a57f3</t>
  </si>
  <si>
    <t>56094fb3d157b40e009e8062</t>
  </si>
  <si>
    <t>55f490a45341f00e002c46c2</t>
  </si>
  <si>
    <t>54f65bfd70c4fa1100829f6b</t>
  </si>
  <si>
    <t>5464c71d78aae90b00b83715</t>
  </si>
  <si>
    <t>54c686f94405270c0078d256</t>
  </si>
  <si>
    <t>5431ef1221e22c0b001aeed8</t>
  </si>
  <si>
    <t>558c5f866180680e00419041</t>
  </si>
  <si>
    <t>54b4208963fca30b007e787c</t>
  </si>
  <si>
    <t>54b29d7994d0520b006361ec</t>
  </si>
  <si>
    <t>54b6568e86e51c0b004ea969</t>
  </si>
  <si>
    <t>536426066d63770b00000004</t>
  </si>
  <si>
    <t>5676aabd01c19d0e00859029</t>
  </si>
  <si>
    <t>56838f537bdc560e001e4d85</t>
  </si>
  <si>
    <t>569ce725d55a5a0e0062ae06</t>
  </si>
  <si>
    <t>55c2a19b5aaeae0e007551d0</t>
  </si>
  <si>
    <t>5698082baf4c100e0069962a</t>
  </si>
  <si>
    <t>568263a28c44560e008e00dd</t>
  </si>
  <si>
    <t>5685b37629018b0e0027e9b6</t>
  </si>
  <si>
    <t>55803af13da1e411008e4858</t>
  </si>
  <si>
    <t>567951ab10becc0e007396d2</t>
  </si>
  <si>
    <t>54d9eebde9aa430c0047483c</t>
  </si>
  <si>
    <t>55f1f840b02d180e00ac1554</t>
  </si>
  <si>
    <t>54c2c78a9efb480c00e76b2d</t>
  </si>
  <si>
    <t>56891f741198ad0e00052121</t>
  </si>
  <si>
    <t>565393cf966cb00e00fa1421</t>
  </si>
  <si>
    <t>55e4d31aca6a900e002881ba</t>
  </si>
  <si>
    <t>5680a838f8b0ff2200e70cd1</t>
  </si>
  <si>
    <t>567efdb66bb60c20004b4753</t>
  </si>
  <si>
    <t>55f85fde25522a0e00e4a53f</t>
  </si>
  <si>
    <t xml:space="preserve">If you have any questions or comments: </t>
  </si>
  <si>
    <t>564351d6b06ee10e00fc2db6</t>
  </si>
  <si>
    <t>56a02c06390b3a0e0017261a</t>
  </si>
  <si>
    <t>5691739b1d184d0e00e5a8fb</t>
  </si>
  <si>
    <t>554c7f8a001c6b11007c87a3</t>
  </si>
  <si>
    <t>563e8387e0bf270e000d1585</t>
  </si>
  <si>
    <t>559bf676f3c0c10e00c3c2be</t>
  </si>
  <si>
    <t>5674c66c6be5580e0060d2f2</t>
  </si>
  <si>
    <t>56816844f699a30e007de8a7</t>
  </si>
  <si>
    <t>567b286eb7daad0e0067a1a8</t>
  </si>
  <si>
    <t>53961db899ebe00b00000001</t>
  </si>
  <si>
    <t>56913d071d184d0e00e5a31d</t>
  </si>
  <si>
    <t>568fca8dac4b1a0e00ef0f06</t>
  </si>
  <si>
    <t>5696d3fa99ebdd0e004db00b</t>
  </si>
  <si>
    <t>5423815d1e65150b00f553b7</t>
  </si>
  <si>
    <t>566c764b2f101e0e00e70a13</t>
  </si>
  <si>
    <t>557fae2b8088521100099d85</t>
  </si>
  <si>
    <t>569b24fa6f1be70e004bb19e</t>
  </si>
  <si>
    <t>535894e54de1c10b00000005</t>
  </si>
  <si>
    <t>5697db48af4c100e0069903a</t>
  </si>
  <si>
    <t>544d4589fe28c00b002b030b</t>
  </si>
  <si>
    <t>5591167e230b620e0036df77</t>
  </si>
  <si>
    <t>5562ffd102ad1d11003d0cce</t>
  </si>
  <si>
    <t>54dcb67302dd410c00bf0b3c</t>
  </si>
  <si>
    <t>56a2473cd658df0e0012c559</t>
  </si>
  <si>
    <t>535ff477d7d6a60b00000002</t>
  </si>
  <si>
    <t>56a736e13a078d0e0086ec1c</t>
  </si>
  <si>
    <t>54e6272687aba70c001486d0</t>
  </si>
  <si>
    <t>5586024c16e4f91100ec022b</t>
  </si>
  <si>
    <t>567fe72e9b5d2a0e00112210</t>
  </si>
  <si>
    <t>56a33733345a920e00855434</t>
  </si>
  <si>
    <t>56b0ef853ec6470e0020dd54</t>
  </si>
  <si>
    <t>563cdfdb704bc60e0017ac09</t>
  </si>
  <si>
    <t>569f64795404840e003b6e80</t>
  </si>
  <si>
    <t>56a65412f1ed010e009f7dbb</t>
  </si>
  <si>
    <t>56c21cbc2305ce0e00aaff83</t>
  </si>
  <si>
    <t>56a5a28df1ed010e009f6812</t>
  </si>
  <si>
    <t>56b8e7a08fb10a0e006665f8</t>
  </si>
  <si>
    <t>5683a3d02e5cd40e00327ccb</t>
  </si>
  <si>
    <t>5667188872b2ee0e0006fe9e</t>
  </si>
  <si>
    <t>56cb4a0c2060c30e00ade287</t>
  </si>
  <si>
    <t>569e478c0ea8cc0e004a5641</t>
  </si>
  <si>
    <t>56bc7646bd396e0e00b8a831</t>
  </si>
  <si>
    <t>560019430133990e00689fee</t>
  </si>
  <si>
    <t>55a416e635d68b0e00730b4b</t>
  </si>
  <si>
    <t>5678ad8010becc0e00737d08</t>
  </si>
  <si>
    <t>564b8257f5dab60e00c1053a</t>
  </si>
  <si>
    <t>56b52b136b7ef80e0029829c</t>
  </si>
  <si>
    <t>5689b583dfceef0e000620a6</t>
  </si>
  <si>
    <t>5561e8ab723e691100258f6b</t>
  </si>
  <si>
    <t>5697fcadf46f8e0e00dcc1d0</t>
  </si>
  <si>
    <t>56a4d7e659465a0e00c341ef</t>
  </si>
  <si>
    <t>566d8bd987f4020e00df5c4c</t>
  </si>
  <si>
    <t>56b520de6b7ef80e002981d0</t>
  </si>
  <si>
    <t>55cdcef0f1acf00e00025b0b</t>
  </si>
  <si>
    <t>56c5bb4a16f62e0e003ddfb5</t>
  </si>
  <si>
    <t>56bdc1232b58220e006cdf61</t>
  </si>
  <si>
    <t>542a4711aeacb40b00fcd0d5</t>
  </si>
  <si>
    <t>56cb51882060c30e00ade3fc</t>
  </si>
  <si>
    <t>56aab7a828d3ca0e0087dd8f</t>
  </si>
  <si>
    <t>5640c1ad0c2a140e008ea559</t>
  </si>
  <si>
    <t>54f10523ee377a1100ad6b21</t>
  </si>
  <si>
    <t>557330595adf341100fa03b3</t>
  </si>
  <si>
    <t>569e2e51ee83580e00f4dfe1</t>
  </si>
  <si>
    <t>56ccf1afbc9e850e008f07df</t>
  </si>
  <si>
    <t>56dee91cb2a0920e00f2f5b6</t>
  </si>
  <si>
    <t>56e7d7363b352c0e00b7cf24</t>
  </si>
  <si>
    <t>56d9f4002788bc0e002bb6cc</t>
  </si>
  <si>
    <t>5657217738703e0e00df38e3</t>
  </si>
  <si>
    <t>56e6cb5f768d440e0021aded</t>
  </si>
  <si>
    <t>56cf355bc3badd0e00cfb070</t>
  </si>
  <si>
    <t>56d62fa174db630e00b67dc5</t>
  </si>
  <si>
    <t>56ba0d433ab3d40e006fd521</t>
  </si>
  <si>
    <t>56e45e551a08920e00c7712f</t>
  </si>
  <si>
    <t>56a5a909d227220e00f148e4</t>
  </si>
  <si>
    <t>56d78b1a6571350e00cc295c</t>
  </si>
  <si>
    <t>56a69b47fa35d70e00539ad6</t>
  </si>
  <si>
    <t>56af82bfe8c7bf0e0008b9bb</t>
  </si>
  <si>
    <t>53ab3ffca94dcd0b00000004</t>
  </si>
  <si>
    <t>56d7070575ad910e004e8fcb</t>
  </si>
  <si>
    <t>55d726513ba7170e007d3a4c</t>
  </si>
  <si>
    <t>565f17e779d9aa0e0016e357</t>
  </si>
  <si>
    <t>56e8182b4bc27d0e009a8946</t>
  </si>
  <si>
    <t>56e883b81c2f910e000e0a80</t>
  </si>
  <si>
    <t>55e9ed882485450e0045e9e4</t>
  </si>
  <si>
    <t>56d73806c5bf970e008466e6</t>
  </si>
  <si>
    <t>5691a7411d184d0e00e5aef1</t>
  </si>
  <si>
    <t>569a0042ca20640e000d17d2</t>
  </si>
  <si>
    <t>56c9e02317e4b30e007a1eef</t>
  </si>
  <si>
    <t>564d43d2bd570a0e003bc4b2</t>
  </si>
  <si>
    <t>56dc43ace44ffe0e00845e1d</t>
  </si>
  <si>
    <t>56f0c055caa4950e003464bb</t>
  </si>
  <si>
    <t>56d2aca35fa9190e00c587cc</t>
  </si>
  <si>
    <t>56eaccb47f6cf30e004dad40</t>
  </si>
  <si>
    <t>55ca280297159e0e00b914c6</t>
  </si>
  <si>
    <t>5386ccdea41c0c0b00000002</t>
  </si>
  <si>
    <t>53286368152dad0b00000006</t>
  </si>
  <si>
    <t>5319685c4930a7f09b075843</t>
  </si>
  <si>
    <t>56e731083b13790e00468a74</t>
  </si>
  <si>
    <t>550b30dcabf6bb1100a81db6</t>
  </si>
  <si>
    <t>5319685a4930a7f09b07583b</t>
  </si>
  <si>
    <t>570cf1ca41b9cd0e0087f124</t>
  </si>
  <si>
    <t>56fa99ac2295b10e00e0ec80</t>
  </si>
  <si>
    <t>5714e99c44f8ba0e00d0aa09</t>
  </si>
  <si>
    <t>5706d94a0b13e40e00b69e89</t>
  </si>
  <si>
    <t>55a73fc8f522b60e0077d86d</t>
  </si>
  <si>
    <t>56e9e1f0ad59730e006eb9f5</t>
  </si>
  <si>
    <t>5701c23a6aafcd0e00b53798</t>
  </si>
  <si>
    <t>56fbd7facf0beb0e002abfb4</t>
  </si>
  <si>
    <t>56241ad629c9f80e003a0478</t>
  </si>
  <si>
    <t>56e74a493b13790e00468e48</t>
  </si>
  <si>
    <t>56d6dfb326b9c90e00d0c916</t>
  </si>
  <si>
    <t>57012e391707300e0036ce89</t>
  </si>
  <si>
    <t>56fc03d7fbba230e0030ade0</t>
  </si>
  <si>
    <t>5719090a1974390e0030e322</t>
  </si>
  <si>
    <t>56f8b35dc4a23f0e002e2f80</t>
  </si>
  <si>
    <t>571908781974390e0030e308</t>
  </si>
  <si>
    <t>570f72c6bf2a540e00c54b14</t>
  </si>
  <si>
    <t>546d00b1df0c900b00ac2aed</t>
  </si>
  <si>
    <t>571c04db9c07400e00481d24</t>
  </si>
  <si>
    <t>5702ea1dbef9fd0e00579f69</t>
  </si>
  <si>
    <t>57145d6144f8ba0e00d096c9</t>
  </si>
  <si>
    <t>56bb099b9af5af0e00e5f138</t>
  </si>
  <si>
    <t>5500d3ded5afd71100510edc</t>
  </si>
  <si>
    <t>5721b15248517f0e00d436b2</t>
  </si>
  <si>
    <t>545d01da6a7c2d0b0075b916</t>
  </si>
  <si>
    <t>57362e84fcef3b0e0055a91e</t>
  </si>
  <si>
    <t>56e0490205c9ac0e00689712</t>
  </si>
  <si>
    <t>570f3f62fc83700e0038f45b</t>
  </si>
  <si>
    <t>573c8d35f48a2b0e00835503</t>
  </si>
  <si>
    <t>570328fbb426d80e008a86a4</t>
  </si>
  <si>
    <t>57217283ae8da60e0055d784</t>
  </si>
  <si>
    <t>572e3a31c5dde80e00af3500</t>
  </si>
  <si>
    <t>5721033a48517f0e00d40ef5</t>
  </si>
  <si>
    <t>571f3dff3cae7c0e00a0327d</t>
  </si>
  <si>
    <t>56c3577dae72850e0051464d</t>
  </si>
  <si>
    <t>571b8d727ed9f60e00ec3f25</t>
  </si>
  <si>
    <t>570ea3f1fc83700e0038df43</t>
  </si>
  <si>
    <t>5737b6c027ddee0e002bd80f</t>
  </si>
  <si>
    <t>56f6f2b812ddd60e00cc7f50</t>
  </si>
  <si>
    <t>545d451b0a3d420b0098514f</t>
  </si>
  <si>
    <t>569e98e80524680e00b41250</t>
  </si>
  <si>
    <t>5591b40d5594af0e00c736c0</t>
  </si>
  <si>
    <t>57210c03ae8da60e0055bc1e</t>
  </si>
  <si>
    <t>5727330e2d11620e00fce27d</t>
  </si>
  <si>
    <t>573371a89193370e001fb2bb</t>
  </si>
  <si>
    <t>5640fc46c19fa60e00508fa2</t>
  </si>
  <si>
    <t>55d8aba7443a5b0e00b594ff</t>
  </si>
  <si>
    <t>56ef7ad6cfb2930e006d9526</t>
  </si>
  <si>
    <t>57431bbe16aea80e0015e4fd</t>
  </si>
  <si>
    <t>574908a826a63a0e0099b0f3</t>
  </si>
  <si>
    <t>5749e24f61b5930e0019cb56</t>
  </si>
  <si>
    <t>574491c1407c6d0e002b4978</t>
  </si>
  <si>
    <t>575eee247120950e0018665d</t>
  </si>
  <si>
    <t>5730814d7286610e0098fa2e</t>
  </si>
  <si>
    <t>573b2acd515d5a0e0076def3</t>
  </si>
  <si>
    <t>575ab3cef2d3b60e0044da7f</t>
  </si>
  <si>
    <t>5751011fdb16850e004adae2</t>
  </si>
  <si>
    <t>575386690115560e00ea53de</t>
  </si>
  <si>
    <t>54abfd64d89d700b002eb3b7</t>
  </si>
  <si>
    <t>5739491c8f8af80e00c1a611</t>
  </si>
  <si>
    <t>574cde48267d3c0e005ea658</t>
  </si>
  <si>
    <t>574906fd426f3d0e00efe394</t>
  </si>
  <si>
    <t>574e167952e2000e003aae2a</t>
  </si>
  <si>
    <t>557aeffd34ba6a110037343c</t>
  </si>
  <si>
    <t>57506c9b3677890e009f693f</t>
  </si>
  <si>
    <t>5747420a6788800e00ae5c2a</t>
  </si>
  <si>
    <t>5721a66cae8da60e0055e014</t>
  </si>
  <si>
    <t>575527c36c10460e00b569c2</t>
  </si>
  <si>
    <t>57630acbf116cc0e00b69dce</t>
  </si>
  <si>
    <t>5753fbf68830390e00b6a624</t>
  </si>
  <si>
    <t>5742746401cb9a0e0046d725</t>
  </si>
  <si>
    <t>576136860b290e0e006ecfc4</t>
  </si>
  <si>
    <t>574fe67e8181a40e003a222a</t>
  </si>
  <si>
    <t>55771c84a3cb0411004dbcea</t>
  </si>
  <si>
    <t>5759b09f96def90e0018ac74</t>
  </si>
  <si>
    <t>575f370b986aa60e00c311c0</t>
  </si>
  <si>
    <t>575d8823f72ef80e003cc29e</t>
  </si>
  <si>
    <t>57423c4c57d57c0e00f9b8f0</t>
  </si>
  <si>
    <t>573c82fbf48a2b0e008353ff</t>
  </si>
  <si>
    <t>5563792f5e90da1100dcca70</t>
  </si>
  <si>
    <t>57731ae66d4c190e00c78793</t>
  </si>
  <si>
    <t>578ae8766ebf310e00b34a53</t>
  </si>
  <si>
    <t>5770ee1daa1de60e00ff5670</t>
  </si>
  <si>
    <t>553c3a1562068511001a5544</t>
  </si>
  <si>
    <t>57750f9d8af7f60e00b577f3</t>
  </si>
  <si>
    <t>561480a25962470e007bdbce</t>
  </si>
  <si>
    <t>578fc58d5a14cd0e00c3e840</t>
  </si>
  <si>
    <t>5773e05660c0230e00e03bde</t>
  </si>
  <si>
    <t>577000c9aa1de60e00ff3d84</t>
  </si>
  <si>
    <t>5773f8c70180ec0e00a0c4d3</t>
  </si>
  <si>
    <t>575461370dfbe90e003aa6a2</t>
  </si>
  <si>
    <t>5787df430e41ab0e0090b886</t>
  </si>
  <si>
    <t>575441ab0dfbe90e003aa474</t>
  </si>
  <si>
    <t>577e374488a3820e00d775ec</t>
  </si>
  <si>
    <t>576ae60b6f3d340e0032d8b1</t>
  </si>
  <si>
    <t>576ebc87618bfa0e00ab4e13</t>
  </si>
  <si>
    <t>57607b92e364c30e007d790b</t>
  </si>
  <si>
    <t>57321c96254c830e005becb8</t>
  </si>
  <si>
    <t>575af3b0f2d3b60e0044e8cf</t>
  </si>
  <si>
    <t>57810ee6179f670e0019364b</t>
  </si>
  <si>
    <t>57876e0eb31bc50e0015efb9</t>
  </si>
  <si>
    <t>577012d38a731a0e00e83b47</t>
  </si>
  <si>
    <t>55a84d21c258c80e006fa160</t>
  </si>
  <si>
    <t>54f36c6c0f2fb61100568368</t>
  </si>
  <si>
    <t>5787be62bdd1620e00aa87b4</t>
  </si>
  <si>
    <t>576b74506f3d340e0032e2f5</t>
  </si>
  <si>
    <t>578aed9a3e897e0e00fbafe1</t>
  </si>
  <si>
    <t>578962a8d98b3a0e006714f0</t>
  </si>
  <si>
    <t>56a72db1fa35d70e0053a9ba</t>
  </si>
  <si>
    <t>5790a0aa43b89d0e0056c68c</t>
  </si>
  <si>
    <t>53ce99da94107b0b00000006</t>
  </si>
  <si>
    <t>5792707350db960e00dc1b4e</t>
  </si>
  <si>
    <t>5788f07a0e41ab0e0090fb96</t>
  </si>
  <si>
    <t>57839656e8850b0e00745677</t>
  </si>
  <si>
    <t>579246af86376b0e001cd352</t>
  </si>
  <si>
    <t>57265fc65c241f0e00d84378</t>
  </si>
  <si>
    <t>578fe0e25a14cd0e00c3ef8d</t>
  </si>
  <si>
    <t>578b91907e5f980e007fedca</t>
  </si>
  <si>
    <t>57a0956107ffd00e00921f87</t>
  </si>
  <si>
    <t>57900d7e2162da0e00e84209</t>
  </si>
  <si>
    <t>579938432c44fc0e0024911b</t>
  </si>
  <si>
    <t>57917d7b732d7c0e00ee78b1</t>
  </si>
  <si>
    <t>5797a6b0fbeed70e00faa0ba</t>
  </si>
  <si>
    <t>579391bf50db960e00dc3c13</t>
  </si>
  <si>
    <t>578cd172603d680e00b1a9ff</t>
  </si>
  <si>
    <t>577d4cc470142b0e00159aff</t>
  </si>
  <si>
    <t>57acdf8c57c2370e0042a033</t>
  </si>
  <si>
    <t>57a9981c62495c0e009e1b7e</t>
  </si>
  <si>
    <t>578ea6dd7b00c30e00dc5240</t>
  </si>
  <si>
    <t>5737d2e627ddee0e002bd9f5</t>
  </si>
  <si>
    <t>570588b5264ad10e000ac63a</t>
  </si>
  <si>
    <t>57a23fb499da9c0e003b236d</t>
  </si>
  <si>
    <t>57aabffcd338b90e00fbb886</t>
  </si>
  <si>
    <t>57b2f1fcc705670e00b467bc</t>
  </si>
  <si>
    <t>57ac36c137eb560e00a25125</t>
  </si>
  <si>
    <t>578c67c80f72a70e00637725</t>
  </si>
  <si>
    <t>5751a2985627010e0061853f</t>
  </si>
  <si>
    <t>57a4aa5c4d319c0e00845a72</t>
  </si>
  <si>
    <t>57894297d98b3a0e00670f16</t>
  </si>
  <si>
    <t>57ab66fa26fd6a0e0027939b</t>
  </si>
  <si>
    <t>56b2851fd637b40e008e5fe9</t>
  </si>
  <si>
    <t>57a60d83b594970e00b1f07f</t>
  </si>
  <si>
    <t>Paramenters of Tiers</t>
  </si>
  <si>
    <t>Min</t>
  </si>
  <si>
    <t>Max</t>
  </si>
  <si>
    <t>Tier:</t>
  </si>
  <si>
    <t>&gt;=1000</t>
  </si>
  <si>
    <t>&lt;100000</t>
  </si>
  <si>
    <t>&gt;=200</t>
  </si>
  <si>
    <t>&lt;1000</t>
  </si>
  <si>
    <t>&gt;0</t>
  </si>
  <si>
    <t>&lt;200</t>
  </si>
  <si>
    <t>Total</t>
  </si>
  <si>
    <t>Total paying</t>
  </si>
  <si>
    <t>New by Tier:</t>
  </si>
  <si>
    <t>Total revenue</t>
  </si>
  <si>
    <t>New revenue by Tier</t>
  </si>
  <si>
    <t>Cohorts in terms of clients</t>
  </si>
  <si>
    <t>Cohorts in terms of # of transactions</t>
  </si>
  <si>
    <t>Cohorts in terms of transaction volumes, USD</t>
  </si>
  <si>
    <t>Cohorts in transaction volume per client</t>
  </si>
  <si>
    <t>Cohorts in transactions count per per  client</t>
  </si>
  <si>
    <t>Index</t>
  </si>
  <si>
    <t>Year</t>
  </si>
  <si>
    <t>Clients</t>
  </si>
  <si>
    <t>Paying</t>
  </si>
  <si>
    <t>new</t>
  </si>
  <si>
    <t>Average</t>
  </si>
  <si>
    <t>Cohorts in terms of clients, in % (relative to initial month)</t>
  </si>
  <si>
    <t>Cohorts in terms of # of transactions, in %</t>
  </si>
  <si>
    <t>Cohorts in terms of transactions volume, in %</t>
  </si>
  <si>
    <t>Cohorts in terms of transactions volume per client, in %</t>
  </si>
  <si>
    <t>Churn in terms of clients, in % relative to previous month</t>
  </si>
  <si>
    <t>Churn  in terms of # of transactions, in % relative to previous month</t>
  </si>
  <si>
    <t>Cohorts in terms of transactions volume, in % relative to previous month</t>
  </si>
  <si>
    <t>Medium</t>
  </si>
  <si>
    <t># of customers by cohort month</t>
  </si>
  <si>
    <t>LTV</t>
  </si>
  <si>
    <t>Average customer lifetime (years)</t>
  </si>
  <si>
    <t>LTV  per customer, US$</t>
  </si>
  <si>
    <t>Lifetime month</t>
  </si>
  <si>
    <t>Actual</t>
  </si>
  <si>
    <t>Estimate</t>
  </si>
  <si>
    <t>Lost Customers</t>
  </si>
  <si>
    <t>anton@flashpointvc.com</t>
  </si>
  <si>
    <t>Created by Tony Fedorov</t>
  </si>
  <si>
    <t>at Flashpoint Venture Capaital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</si>
</sst>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_-* #,##0.00\ _₽_-;\-* #,##0.00\ _₽_-;_-* &quot;-&quot;??\ _₽_-;_-@_-"/>
    <numFmt numFmtId="165" formatCode="#,##0;;\-"/>
    <numFmt numFmtId="166" formatCode="#,##0.0;;\-"/>
    <numFmt numFmtId="167" formatCode="0%;;\-"/>
    <numFmt numFmtId="168" formatCode="_-* #,##0.0\ _₽_-;\-* #,##0.0\ _₽_-;_-* &quot;-&quot;??\ _₽_-;_-@_-"/>
    <numFmt numFmtId="169" formatCode="_-* #,##0\ _₽_-;\-* #,##0\ _₽_-;_-* &quot;-&quot;??\ _₽_-;_-@_-"/>
    <numFmt numFmtId="170" formatCode="0.0"/>
    <numFmt numFmtId="171" formatCode="#,##0.0"/>
    <numFmt numFmtId="172" formatCode="#,##0;\(#,##0\);\-"/>
  </numFmts>
  <fonts count="18" x14ac:knownFonts="1">
    <font>
      <sz val="11"/>
      <color theme="1"/>
      <name val="Calibri"/>
      <family val="2"/>
      <charset val="204"/>
      <scheme val="minor"/>
    </font>
    <font>
      <sz val="10"/>
      <color rgb="FF000000"/>
      <name val="Arial"/>
      <family val="2"/>
      <charset val="204"/>
    </font>
    <font>
      <sz val="10"/>
      <color theme="1"/>
      <name val="Calibri"/>
      <family val="2"/>
      <charset val="204"/>
      <scheme val="minor"/>
    </font>
    <font>
      <b/>
      <sz val="11"/>
      <color theme="1"/>
      <name val="Calibri"/>
      <family val="2"/>
      <charset val="204"/>
      <scheme val="minor"/>
    </font>
    <font>
      <b/>
      <sz val="11"/>
      <color rgb="FFC00000"/>
      <name val="Calibri"/>
      <family val="2"/>
      <charset val="204"/>
      <scheme val="minor"/>
    </font>
    <font>
      <sz val="11"/>
      <color theme="1"/>
      <name val="Calibri"/>
      <family val="2"/>
      <charset val="204"/>
      <scheme val="minor"/>
    </font>
    <font>
      <b/>
      <sz val="10"/>
      <color rgb="FFC00000"/>
      <name val="Calibri"/>
      <family val="2"/>
      <charset val="204"/>
      <scheme val="minor"/>
    </font>
    <font>
      <sz val="11"/>
      <color theme="8"/>
      <name val="Calibri"/>
      <family val="2"/>
      <charset val="204"/>
      <scheme val="minor"/>
    </font>
    <font>
      <sz val="11"/>
      <name val="Calibri"/>
      <family val="2"/>
      <charset val="204"/>
      <scheme val="minor"/>
    </font>
    <font>
      <sz val="11"/>
      <color theme="0" tint="-0.249977111117893"/>
      <name val="Calibri"/>
      <family val="2"/>
      <charset val="204"/>
      <scheme val="minor"/>
    </font>
    <font>
      <sz val="11"/>
      <color theme="1"/>
      <name val="Arial"/>
      <family val="2"/>
      <charset val="204"/>
    </font>
    <font>
      <u/>
      <sz val="12"/>
      <color theme="10"/>
      <name val="Calibri"/>
      <family val="2"/>
      <scheme val="minor"/>
    </font>
    <font>
      <sz val="10"/>
      <color rgb="FF0070C0"/>
      <name val="Calibri"/>
      <family val="2"/>
      <charset val="204"/>
      <scheme val="minor"/>
    </font>
    <font>
      <b/>
      <sz val="11"/>
      <color theme="1"/>
      <name val="Arial"/>
      <family val="2"/>
      <charset val="204"/>
    </font>
    <font>
      <sz val="11"/>
      <color rgb="FF0070C0"/>
      <name val="Arial"/>
      <family val="2"/>
      <charset val="204"/>
    </font>
    <font>
      <b/>
      <i/>
      <sz val="11"/>
      <color theme="1"/>
      <name val="Calibri"/>
      <family val="2"/>
      <charset val="204"/>
      <scheme val="minor"/>
    </font>
    <font>
      <sz val="9"/>
      <color indexed="81"/>
      <name val="Tahoma"/>
      <family val="2"/>
    </font>
    <font>
      <b/>
      <sz val="9"/>
      <color indexed="81"/>
      <name val="Tahoma"/>
      <family val="2"/>
    </font>
  </fonts>
  <fills count="6">
    <fill>
      <patternFill patternType="none"/>
    </fill>
    <fill>
      <patternFill patternType="gray125"/>
    </fill>
    <fill>
      <patternFill patternType="solid">
        <fgColor theme="2"/>
        <bgColor theme="4" tint="0.79998168889431442"/>
      </patternFill>
    </fill>
    <fill>
      <patternFill patternType="solid">
        <fgColor theme="2"/>
        <bgColor rgb="FFB7E1CD"/>
      </patternFill>
    </fill>
    <fill>
      <patternFill patternType="solid">
        <fgColor them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right/>
      <top style="thin">
        <color auto="1"/>
      </top>
      <bottom/>
      <diagonal/>
    </border>
    <border>
      <left style="thin">
        <color theme="0"/>
      </left>
      <right style="thin">
        <color auto="1"/>
      </right>
      <top style="thin">
        <color theme="0"/>
      </top>
      <bottom style="thin">
        <color theme="0"/>
      </bottom>
      <diagonal/>
    </border>
    <border>
      <left style="thin">
        <color theme="0"/>
      </left>
      <right style="thin">
        <color theme="0"/>
      </right>
      <top style="thin">
        <color theme="0"/>
      </top>
      <bottom/>
      <diagonal/>
    </border>
    <border>
      <left/>
      <right style="thin">
        <color auto="1"/>
      </right>
      <top style="thin">
        <color auto="1"/>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auto="1"/>
      </right>
      <top style="thin">
        <color theme="0"/>
      </top>
      <bottom style="thin">
        <color theme="0"/>
      </bottom>
      <diagonal/>
    </border>
    <border>
      <left/>
      <right/>
      <top/>
      <bottom style="thin">
        <color theme="0"/>
      </bottom>
      <diagonal/>
    </border>
    <border>
      <left/>
      <right style="thin">
        <color auto="1"/>
      </right>
      <top/>
      <bottom style="thin">
        <color theme="0"/>
      </bottom>
      <diagonal/>
    </border>
    <border>
      <left/>
      <right/>
      <top style="thin">
        <color theme="0"/>
      </top>
      <bottom/>
      <diagonal/>
    </border>
    <border>
      <left/>
      <right style="thin">
        <color auto="1"/>
      </right>
      <top style="thin">
        <color theme="0"/>
      </top>
      <bottom/>
      <diagonal/>
    </border>
  </borders>
  <cellStyleXfs count="5">
    <xf numFmtId="0" fontId="0" fillId="0" borderId="0"/>
    <xf numFmtId="0" fontId="1" fillId="0" borderId="0"/>
    <xf numFmtId="9" fontId="5" fillId="0" borderId="0" applyFont="0" applyFill="0" applyBorder="0" applyAlignment="0" applyProtection="0"/>
    <xf numFmtId="164" fontId="5" fillId="0" borderId="0" applyFont="0" applyFill="0" applyBorder="0" applyAlignment="0" applyProtection="0"/>
    <xf numFmtId="0" fontId="11" fillId="0" borderId="0" applyNumberFormat="0" applyFill="0" applyBorder="0" applyAlignment="0" applyProtection="0"/>
  </cellStyleXfs>
  <cellXfs count="108">
    <xf numFmtId="0" fontId="0" fillId="0" borderId="0" xfId="0"/>
    <xf numFmtId="0" fontId="0" fillId="0" borderId="0" xfId="0" applyAlignment="1">
      <alignment horizontal="center"/>
    </xf>
    <xf numFmtId="0" fontId="0" fillId="0" borderId="0" xfId="0" applyAlignment="1">
      <alignment horizontal="center" vertical="center"/>
    </xf>
    <xf numFmtId="165" fontId="0" fillId="0" borderId="0" xfId="0" applyNumberFormat="1" applyAlignment="1">
      <alignment horizontal="center" vertical="center"/>
    </xf>
    <xf numFmtId="0" fontId="3" fillId="0" borderId="0" xfId="0" applyFont="1"/>
    <xf numFmtId="0" fontId="3" fillId="0" borderId="1" xfId="0" applyFont="1" applyBorder="1" applyAlignment="1">
      <alignment horizontal="center" vertical="center"/>
    </xf>
    <xf numFmtId="165" fontId="4" fillId="0" borderId="2" xfId="0" applyNumberFormat="1" applyFont="1" applyBorder="1" applyAlignment="1">
      <alignment horizontal="center" vertical="center"/>
    </xf>
    <xf numFmtId="0" fontId="3" fillId="0" borderId="1" xfId="0" applyFont="1" applyBorder="1" applyAlignment="1">
      <alignment horizontal="center"/>
    </xf>
    <xf numFmtId="0" fontId="4" fillId="0" borderId="1" xfId="0" applyFont="1" applyBorder="1" applyAlignment="1">
      <alignment horizontal="center" vertical="center"/>
    </xf>
    <xf numFmtId="0" fontId="4" fillId="0" borderId="2" xfId="0" applyNumberFormat="1" applyFont="1" applyBorder="1" applyAlignment="1">
      <alignment horizontal="center" vertical="center"/>
    </xf>
    <xf numFmtId="0" fontId="3" fillId="4" borderId="0" xfId="0" applyFont="1" applyFill="1" applyAlignment="1">
      <alignment horizontal="left"/>
    </xf>
    <xf numFmtId="0" fontId="3" fillId="0" borderId="0" xfId="0" applyFont="1" applyAlignment="1">
      <alignment horizontal="right"/>
    </xf>
    <xf numFmtId="0" fontId="3" fillId="0" borderId="0" xfId="0" applyFont="1" applyAlignment="1">
      <alignment horizontal="left"/>
    </xf>
    <xf numFmtId="0" fontId="3" fillId="0" borderId="0" xfId="0" applyFont="1" applyFill="1" applyAlignment="1">
      <alignment horizontal="right"/>
    </xf>
    <xf numFmtId="0" fontId="0" fillId="0" borderId="1" xfId="0" applyBorder="1" applyAlignment="1"/>
    <xf numFmtId="165" fontId="0" fillId="0" borderId="0" xfId="0" applyNumberFormat="1" applyAlignment="1">
      <alignment horizontal="center"/>
    </xf>
    <xf numFmtId="166" fontId="0" fillId="0" borderId="0" xfId="0" applyNumberFormat="1" applyAlignment="1">
      <alignment horizontal="center" vertical="center"/>
    </xf>
    <xf numFmtId="165" fontId="0" fillId="0" borderId="4" xfId="0" applyNumberFormat="1" applyBorder="1" applyAlignment="1"/>
    <xf numFmtId="165" fontId="0" fillId="0" borderId="0" xfId="0" applyNumberFormat="1" applyAlignment="1"/>
    <xf numFmtId="167" fontId="0" fillId="0" borderId="0" xfId="2" applyNumberFormat="1" applyFont="1" applyAlignment="1">
      <alignment horizontal="center" vertical="center"/>
    </xf>
    <xf numFmtId="167" fontId="0" fillId="0" borderId="0" xfId="2" applyNumberFormat="1" applyFont="1" applyFill="1" applyBorder="1" applyAlignment="1">
      <alignment horizontal="center" vertical="center"/>
    </xf>
    <xf numFmtId="0" fontId="0" fillId="0" borderId="0" xfId="0" applyBorder="1" applyAlignment="1">
      <alignment horizontal="center"/>
    </xf>
    <xf numFmtId="0" fontId="0" fillId="0" borderId="0" xfId="0" applyBorder="1" applyAlignment="1"/>
    <xf numFmtId="165" fontId="4" fillId="0" borderId="0" xfId="0" applyNumberFormat="1" applyFont="1" applyBorder="1" applyAlignment="1">
      <alignment horizontal="center" vertical="center"/>
    </xf>
    <xf numFmtId="165" fontId="0" fillId="0" borderId="0" xfId="0" applyNumberFormat="1" applyBorder="1" applyAlignment="1"/>
    <xf numFmtId="0" fontId="4" fillId="0" borderId="0" xfId="0" applyNumberFormat="1" applyFont="1" applyBorder="1" applyAlignment="1">
      <alignment horizontal="center" vertical="center"/>
    </xf>
    <xf numFmtId="0" fontId="4" fillId="0" borderId="0" xfId="0" applyFont="1" applyAlignment="1">
      <alignment horizontal="center"/>
    </xf>
    <xf numFmtId="0" fontId="6" fillId="0" borderId="0" xfId="0" applyFont="1" applyFill="1" applyBorder="1" applyAlignment="1">
      <alignment horizontal="center"/>
    </xf>
    <xf numFmtId="0" fontId="6" fillId="0" borderId="0" xfId="0" applyFont="1" applyBorder="1" applyAlignment="1">
      <alignment horizont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0" fontId="3" fillId="0" borderId="5" xfId="0" applyFont="1" applyBorder="1"/>
    <xf numFmtId="168" fontId="3" fillId="0" borderId="5" xfId="3" applyNumberFormat="1" applyFont="1" applyFill="1" applyBorder="1" applyAlignment="1">
      <alignment horizontal="center" vertical="center"/>
    </xf>
    <xf numFmtId="167" fontId="0" fillId="0" borderId="5" xfId="2" applyNumberFormat="1" applyFont="1" applyFill="1" applyBorder="1" applyAlignment="1">
      <alignment horizontal="center" vertical="center"/>
    </xf>
    <xf numFmtId="169" fontId="3" fillId="0" borderId="5" xfId="3" applyNumberFormat="1" applyFont="1" applyFill="1" applyBorder="1" applyAlignment="1">
      <alignment horizontal="center" vertical="center"/>
    </xf>
    <xf numFmtId="0" fontId="0" fillId="0" borderId="0" xfId="0" applyFont="1" applyAlignment="1">
      <alignment horizontal="center"/>
    </xf>
    <xf numFmtId="0" fontId="3" fillId="0" borderId="0" xfId="0" applyFont="1" applyAlignment="1">
      <alignment horizontal="center"/>
    </xf>
    <xf numFmtId="0" fontId="4" fillId="0" borderId="0" xfId="0" applyFont="1"/>
    <xf numFmtId="0" fontId="0" fillId="0" borderId="2" xfId="0" applyBorder="1" applyAlignment="1">
      <alignment horizontal="center"/>
    </xf>
    <xf numFmtId="0" fontId="4" fillId="0" borderId="6" xfId="0" applyFont="1" applyBorder="1" applyAlignment="1">
      <alignment horizontal="center"/>
    </xf>
    <xf numFmtId="0" fontId="8" fillId="0" borderId="2" xfId="0" applyFont="1" applyBorder="1" applyAlignment="1">
      <alignment horizontal="center"/>
    </xf>
    <xf numFmtId="165" fontId="8" fillId="0" borderId="0" xfId="0" applyNumberFormat="1" applyFont="1" applyAlignment="1">
      <alignment horizontal="center" vertical="center"/>
    </xf>
    <xf numFmtId="0" fontId="9" fillId="0" borderId="0" xfId="0" applyFont="1"/>
    <xf numFmtId="0" fontId="9" fillId="0" borderId="2" xfId="0" applyFont="1" applyBorder="1" applyAlignment="1">
      <alignment horizontal="center"/>
    </xf>
    <xf numFmtId="165" fontId="9" fillId="0" borderId="0" xfId="0" applyNumberFormat="1" applyFont="1" applyAlignment="1">
      <alignment horizontal="center" vertical="center"/>
    </xf>
    <xf numFmtId="170" fontId="0" fillId="0" borderId="0" xfId="0" applyNumberFormat="1" applyFont="1" applyAlignment="1">
      <alignment horizontal="center"/>
    </xf>
    <xf numFmtId="0" fontId="10" fillId="5" borderId="8" xfId="0" applyFont="1" applyFill="1" applyBorder="1"/>
    <xf numFmtId="0" fontId="10" fillId="5" borderId="9" xfId="0" applyFont="1" applyFill="1" applyBorder="1"/>
    <xf numFmtId="0" fontId="12" fillId="2" borderId="0" xfId="1" applyNumberFormat="1" applyFont="1" applyFill="1" applyBorder="1" applyAlignment="1"/>
    <xf numFmtId="3" fontId="12" fillId="2" borderId="0" xfId="1" applyNumberFormat="1" applyFont="1" applyFill="1" applyBorder="1" applyAlignment="1"/>
    <xf numFmtId="14" fontId="12" fillId="3" borderId="0" xfId="1" applyNumberFormat="1" applyFont="1" applyFill="1" applyBorder="1" applyAlignment="1">
      <alignment horizontal="center"/>
    </xf>
    <xf numFmtId="0" fontId="12" fillId="4" borderId="0" xfId="1" applyNumberFormat="1" applyFont="1" applyFill="1" applyBorder="1" applyAlignment="1"/>
    <xf numFmtId="3" fontId="12" fillId="4" borderId="0" xfId="1" applyNumberFormat="1" applyFont="1" applyFill="1" applyBorder="1" applyAlignment="1"/>
    <xf numFmtId="170" fontId="3" fillId="0" borderId="0" xfId="0" applyNumberFormat="1" applyFont="1"/>
    <xf numFmtId="165" fontId="7" fillId="0" borderId="0" xfId="0" applyNumberFormat="1" applyFont="1" applyAlignment="1">
      <alignment horizontal="left"/>
    </xf>
    <xf numFmtId="166" fontId="0" fillId="0" borderId="0" xfId="0" applyNumberFormat="1" applyAlignment="1">
      <alignment horizontal="center"/>
    </xf>
    <xf numFmtId="171" fontId="0" fillId="0" borderId="0" xfId="0" applyNumberFormat="1" applyAlignment="1">
      <alignment horizontal="center"/>
    </xf>
    <xf numFmtId="172" fontId="8" fillId="0" borderId="0" xfId="3" applyNumberFormat="1" applyFont="1" applyAlignment="1">
      <alignment horizontal="center" vertical="center"/>
    </xf>
    <xf numFmtId="3" fontId="3" fillId="0" borderId="0" xfId="0" applyNumberFormat="1" applyFont="1" applyAlignment="1">
      <alignment horizontal="right"/>
    </xf>
    <xf numFmtId="3" fontId="0" fillId="0" borderId="0" xfId="0" applyNumberFormat="1"/>
    <xf numFmtId="3" fontId="9" fillId="0" borderId="0" xfId="0" applyNumberFormat="1" applyFont="1" applyAlignment="1">
      <alignment horizontal="right" vertical="center"/>
    </xf>
    <xf numFmtId="1" fontId="0" fillId="0" borderId="0" xfId="0" applyNumberFormat="1" applyAlignment="1">
      <alignment horizontal="center" vertical="center"/>
    </xf>
    <xf numFmtId="1" fontId="9" fillId="0" borderId="0" xfId="0" applyNumberFormat="1" applyFont="1" applyAlignment="1">
      <alignment horizontal="center" vertical="center"/>
    </xf>
    <xf numFmtId="9" fontId="3" fillId="0" borderId="5" xfId="2" applyFont="1" applyFill="1" applyBorder="1" applyAlignment="1">
      <alignment horizontal="center" vertical="center"/>
    </xf>
    <xf numFmtId="1" fontId="3" fillId="0" borderId="5" xfId="2" applyNumberFormat="1" applyFont="1" applyFill="1" applyBorder="1" applyAlignment="1">
      <alignment horizontal="center" vertical="center"/>
    </xf>
    <xf numFmtId="0" fontId="15" fillId="0" borderId="0" xfId="0" applyFont="1"/>
    <xf numFmtId="0" fontId="9" fillId="0" borderId="0" xfId="0" applyFont="1" applyBorder="1" applyAlignment="1">
      <alignment horizontal="center"/>
    </xf>
    <xf numFmtId="0" fontId="8" fillId="0" borderId="0" xfId="0" applyFont="1" applyBorder="1" applyAlignment="1">
      <alignment horizontal="center"/>
    </xf>
    <xf numFmtId="9" fontId="0" fillId="0" borderId="12" xfId="2" applyFont="1" applyBorder="1" applyAlignment="1">
      <alignment horizontal="center"/>
    </xf>
    <xf numFmtId="0" fontId="0" fillId="0" borderId="2" xfId="0" applyBorder="1" applyAlignment="1">
      <alignment horizontal="left"/>
    </xf>
    <xf numFmtId="0" fontId="9" fillId="0" borderId="2" xfId="0" applyFont="1" applyBorder="1" applyAlignment="1">
      <alignment horizontal="left"/>
    </xf>
    <xf numFmtId="9" fontId="9" fillId="0" borderId="12" xfId="2" applyFont="1" applyBorder="1" applyAlignment="1">
      <alignment horizontal="center"/>
    </xf>
    <xf numFmtId="0" fontId="0" fillId="0" borderId="12" xfId="0" applyBorder="1" applyAlignment="1">
      <alignment horizontal="center"/>
    </xf>
    <xf numFmtId="3" fontId="0" fillId="0" borderId="0" xfId="0" applyNumberFormat="1" applyAlignment="1">
      <alignment horizontal="right"/>
    </xf>
    <xf numFmtId="1" fontId="9" fillId="0" borderId="0" xfId="0" applyNumberFormat="1" applyFont="1" applyAlignment="1">
      <alignment horizontal="right" vertical="center"/>
    </xf>
    <xf numFmtId="3" fontId="0" fillId="0" borderId="0" xfId="0" applyNumberFormat="1" applyAlignment="1"/>
    <xf numFmtId="1" fontId="9" fillId="0" borderId="0" xfId="0" applyNumberFormat="1" applyFont="1" applyAlignment="1">
      <alignment vertical="center"/>
    </xf>
    <xf numFmtId="0" fontId="0" fillId="0" borderId="0" xfId="0" applyFill="1" applyBorder="1" applyAlignment="1">
      <alignment horizontal="center"/>
    </xf>
    <xf numFmtId="9" fontId="0" fillId="0" borderId="0" xfId="2" applyFont="1" applyAlignment="1">
      <alignment horizontal="center" vertical="center"/>
    </xf>
    <xf numFmtId="167" fontId="0" fillId="0" borderId="0" xfId="0" applyNumberFormat="1" applyAlignment="1">
      <alignment horizontal="center"/>
    </xf>
    <xf numFmtId="0" fontId="0" fillId="5" borderId="0" xfId="0" applyFill="1" applyAlignment="1">
      <alignment horizontal="center"/>
    </xf>
    <xf numFmtId="0" fontId="6" fillId="5" borderId="0" xfId="0" applyFont="1" applyFill="1" applyBorder="1" applyAlignment="1">
      <alignment horizontal="center"/>
    </xf>
    <xf numFmtId="0" fontId="0" fillId="5" borderId="0" xfId="0" applyFill="1"/>
    <xf numFmtId="0" fontId="0" fillId="5" borderId="0" xfId="0" applyFill="1" applyBorder="1"/>
    <xf numFmtId="1" fontId="2" fillId="5" borderId="0" xfId="0" applyNumberFormat="1" applyFont="1" applyFill="1" applyBorder="1" applyAlignment="1">
      <alignment horizontal="center"/>
    </xf>
    <xf numFmtId="1" fontId="3" fillId="0" borderId="0" xfId="2" applyNumberFormat="1" applyFont="1" applyFill="1" applyBorder="1" applyAlignment="1">
      <alignment horizontal="center" vertical="center"/>
    </xf>
    <xf numFmtId="9" fontId="3" fillId="0" borderId="0" xfId="2" applyFont="1" applyFill="1" applyBorder="1" applyAlignment="1">
      <alignment horizontal="center" vertical="center"/>
    </xf>
    <xf numFmtId="0" fontId="0" fillId="0" borderId="3" xfId="0" applyBorder="1" applyAlignment="1">
      <alignment horizontal="center"/>
    </xf>
    <xf numFmtId="0" fontId="0" fillId="0" borderId="1" xfId="0" applyBorder="1" applyAlignment="1">
      <alignment horizontal="center"/>
    </xf>
    <xf numFmtId="0" fontId="10" fillId="5" borderId="7" xfId="0" applyFont="1" applyFill="1" applyBorder="1" applyAlignment="1">
      <alignment horizontal="left" vertical="top" wrapText="1"/>
    </xf>
    <xf numFmtId="0" fontId="10" fillId="5" borderId="10" xfId="0" applyFont="1" applyFill="1" applyBorder="1" applyAlignment="1">
      <alignment horizontal="left" vertical="top" wrapText="1"/>
    </xf>
    <xf numFmtId="0" fontId="10" fillId="5" borderId="0" xfId="0" applyFont="1" applyFill="1" applyBorder="1" applyAlignment="1">
      <alignment horizontal="left" vertical="top" wrapText="1"/>
    </xf>
    <xf numFmtId="0" fontId="10" fillId="5" borderId="2" xfId="0" applyFont="1" applyFill="1" applyBorder="1" applyAlignment="1">
      <alignment horizontal="left" vertical="top" wrapText="1"/>
    </xf>
    <xf numFmtId="0" fontId="11" fillId="5" borderId="13" xfId="4" applyFill="1" applyBorder="1" applyAlignment="1">
      <alignment horizontal="left"/>
    </xf>
    <xf numFmtId="0" fontId="11" fillId="5" borderId="14" xfId="4" applyFill="1" applyBorder="1" applyAlignment="1">
      <alignment horizontal="left"/>
    </xf>
    <xf numFmtId="0" fontId="11" fillId="5" borderId="15" xfId="4" applyFill="1" applyBorder="1" applyAlignment="1">
      <alignment horizontal="left"/>
    </xf>
    <xf numFmtId="0" fontId="0" fillId="5" borderId="18" xfId="0" applyFill="1" applyBorder="1" applyAlignment="1">
      <alignment horizontal="center"/>
    </xf>
    <xf numFmtId="0" fontId="0" fillId="5" borderId="19" xfId="0" applyFill="1" applyBorder="1" applyAlignment="1">
      <alignment horizontal="center"/>
    </xf>
    <xf numFmtId="0" fontId="10" fillId="5" borderId="13" xfId="0" applyFont="1" applyFill="1" applyBorder="1" applyAlignment="1">
      <alignment horizontal="left"/>
    </xf>
    <xf numFmtId="0" fontId="10" fillId="5" borderId="14" xfId="0" applyFont="1" applyFill="1" applyBorder="1" applyAlignment="1">
      <alignment horizontal="left"/>
    </xf>
    <xf numFmtId="0" fontId="10" fillId="5" borderId="15" xfId="0" applyFont="1" applyFill="1" applyBorder="1" applyAlignment="1">
      <alignment horizontal="left"/>
    </xf>
    <xf numFmtId="0" fontId="0" fillId="5" borderId="16" xfId="0" applyFill="1" applyBorder="1" applyAlignment="1">
      <alignment horizontal="center"/>
    </xf>
    <xf numFmtId="0" fontId="0" fillId="5" borderId="17" xfId="0" applyFill="1"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0" borderId="1" xfId="0" applyBorder="1" applyAlignment="1">
      <alignment horizontal="center"/>
    </xf>
    <xf numFmtId="0" fontId="11" fillId="5" borderId="0" xfId="4" applyFill="1"/>
  </cellXfs>
  <cellStyles count="5">
    <cellStyle name="Comma" xfId="3" builtinId="3"/>
    <cellStyle name="Hyperlink" xfId="4" builtinId="8"/>
    <cellStyle name="Normal" xfId="0" builtinId="0"/>
    <cellStyle name="Normal 12" xfId="1" xr:uid="{00000000-0005-0000-0000-000003000000}"/>
    <cellStyle name="Percent" xfId="2" builtinId="5"/>
  </cellStyles>
  <dxfs count="36">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
      <fill>
        <patternFill patternType="solid">
          <fgColor rgb="FFF4C7C3"/>
          <bgColor rgb="FFF4C7C3"/>
        </patternFill>
      </fill>
      <border>
        <left/>
        <right/>
        <top/>
        <bottom/>
      </border>
    </dxf>
    <dxf>
      <fill>
        <patternFill patternType="solid">
          <fgColor rgb="FF666666"/>
          <bgColor rgb="FF666666"/>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552451</xdr:colOff>
      <xdr:row>32</xdr:row>
      <xdr:rowOff>171450</xdr:rowOff>
    </xdr:from>
    <xdr:to>
      <xdr:col>15</xdr:col>
      <xdr:colOff>333376</xdr:colOff>
      <xdr:row>35</xdr:row>
      <xdr:rowOff>50800</xdr:rowOff>
    </xdr:to>
    <xdr:pic>
      <xdr:nvPicPr>
        <xdr:cNvPr id="3" name="Picture 2" descr="Image result for flashpoint vc logo">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86701" y="6276975"/>
          <a:ext cx="1828800" cy="45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flashpointvc.com/" TargetMode="External"/><Relationship Id="rId2" Type="http://schemas.openxmlformats.org/officeDocument/2006/relationships/hyperlink" Target="mailto:afedorov@buranvc.com" TargetMode="External"/><Relationship Id="rId1" Type="http://schemas.openxmlformats.org/officeDocument/2006/relationships/hyperlink" Target="mailto:anton@flashpointvc.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99"/>
  <sheetViews>
    <sheetView tabSelected="1" view="pageBreakPreview" zoomScaleNormal="100" zoomScaleSheetLayoutView="100" workbookViewId="0">
      <selection activeCell="D1" sqref="D1"/>
    </sheetView>
  </sheetViews>
  <sheetFormatPr baseColWidth="10" defaultColWidth="8.83203125" defaultRowHeight="15" outlineLevelCol="1" x14ac:dyDescent="0.2"/>
  <cols>
    <col min="1" max="1" width="13.5" style="1" bestFit="1" customWidth="1"/>
    <col min="2" max="2" width="25.5" bestFit="1" customWidth="1"/>
    <col min="3" max="3" width="7.5" bestFit="1" customWidth="1"/>
    <col min="4" max="4" width="10.33203125" bestFit="1" customWidth="1"/>
    <col min="5" max="5" width="11.5" hidden="1" customWidth="1" outlineLevel="1"/>
    <col min="6" max="6" width="16" hidden="1" customWidth="1" outlineLevel="1"/>
    <col min="7" max="7" width="11.1640625" style="1" hidden="1" customWidth="1" outlineLevel="1"/>
    <col min="8" max="8" width="16.5" hidden="1" customWidth="1" outlineLevel="1"/>
    <col min="9" max="9" width="25.6640625" style="1" hidden="1" customWidth="1" outlineLevel="1"/>
    <col min="10" max="10" width="25.6640625" customWidth="1" collapsed="1"/>
    <col min="15" max="15" width="21.5" customWidth="1"/>
  </cols>
  <sheetData>
    <row r="1" spans="1:16" ht="15" customHeight="1" x14ac:dyDescent="0.2">
      <c r="A1" s="26" t="s">
        <v>0</v>
      </c>
      <c r="B1" s="28" t="s">
        <v>1</v>
      </c>
      <c r="C1" s="28" t="s">
        <v>2</v>
      </c>
      <c r="D1" s="28" t="s">
        <v>3</v>
      </c>
      <c r="E1" s="28" t="s">
        <v>4</v>
      </c>
      <c r="F1" s="28" t="s">
        <v>5</v>
      </c>
      <c r="G1" s="27" t="s">
        <v>6</v>
      </c>
      <c r="H1" s="27" t="s">
        <v>7</v>
      </c>
      <c r="I1" s="27" t="s">
        <v>8</v>
      </c>
      <c r="J1" s="81"/>
      <c r="K1" s="89" t="s">
        <v>9</v>
      </c>
      <c r="L1" s="89"/>
      <c r="M1" s="89"/>
      <c r="N1" s="89"/>
      <c r="O1" s="89"/>
      <c r="P1" s="90"/>
    </row>
    <row r="2" spans="1:16" x14ac:dyDescent="0.2">
      <c r="A2" s="80">
        <v>1</v>
      </c>
      <c r="B2" s="48" t="s">
        <v>10</v>
      </c>
      <c r="C2" s="49">
        <v>718</v>
      </c>
      <c r="D2" s="50">
        <v>42370</v>
      </c>
      <c r="E2" s="84">
        <f>_xlfn.NUMBERVALUE(YEAR(D2)&amp;IF(MONTH(D2)&lt;10,"0"&amp;MONTH(D2),MONTH(D2)))</f>
        <v>201601</v>
      </c>
      <c r="F2" s="84">
        <f t="shared" ref="F2:F65" si="0">INDEX($B:$E,MATCH(B2,$B:$B,0),4)</f>
        <v>201601</v>
      </c>
      <c r="G2" s="80">
        <f>IF(IFERROR(MATCH($B2,$B$1:B1,0),0)=0,1,0)</f>
        <v>1</v>
      </c>
      <c r="H2" s="80">
        <f t="array" ref="H2">IF(IFERROR(MATCH($B2&amp;E2,($B$1:B1)&amp;($E$1:E2),0),0)=0,1,0)</f>
        <v>1</v>
      </c>
      <c r="I2" s="80">
        <f>SUMIFS($C:$C,$B:$B,$B2,$E:$E,$E2)</f>
        <v>718</v>
      </c>
      <c r="J2" s="82"/>
      <c r="K2" s="91"/>
      <c r="L2" s="91"/>
      <c r="M2" s="91"/>
      <c r="N2" s="91"/>
      <c r="O2" s="91"/>
      <c r="P2" s="92"/>
    </row>
    <row r="3" spans="1:16" x14ac:dyDescent="0.2">
      <c r="A3" s="80">
        <f>A2+1</f>
        <v>2</v>
      </c>
      <c r="B3" s="51" t="s">
        <v>11</v>
      </c>
      <c r="C3" s="52">
        <v>65</v>
      </c>
      <c r="D3" s="50">
        <v>42370</v>
      </c>
      <c r="E3" s="84">
        <f t="shared" ref="E3:E66" si="1">_xlfn.NUMBERVALUE(YEAR(D3)&amp;IF(MONTH(D3)&lt;10,"0"&amp;MONTH(D3),MONTH(D3)))</f>
        <v>201601</v>
      </c>
      <c r="F3" s="84">
        <f t="shared" si="0"/>
        <v>201601</v>
      </c>
      <c r="G3" s="80">
        <f>IF(IFERROR(MATCH($B3,$B$1:B2,0),0)=0,1,0)</f>
        <v>1</v>
      </c>
      <c r="H3" s="80">
        <f t="array" ref="H3">IF(IFERROR(MATCH($B3&amp;E3,($B$1:B2)&amp;($E$1:E3),0),0)=0,1,0)</f>
        <v>1</v>
      </c>
      <c r="I3" s="80">
        <f>SUMIFS($C:$C,$B:$B,$B3,$E:$E,$E3)</f>
        <v>65</v>
      </c>
      <c r="J3" s="82"/>
      <c r="K3" s="91"/>
      <c r="L3" s="91"/>
      <c r="M3" s="91"/>
      <c r="N3" s="91"/>
      <c r="O3" s="91"/>
      <c r="P3" s="92"/>
    </row>
    <row r="4" spans="1:16" x14ac:dyDescent="0.2">
      <c r="A4" s="80">
        <f t="shared" ref="A4:A67" si="2">A3+1</f>
        <v>3</v>
      </c>
      <c r="B4" s="51" t="s">
        <v>12</v>
      </c>
      <c r="C4" s="52">
        <v>73</v>
      </c>
      <c r="D4" s="50">
        <v>42370</v>
      </c>
      <c r="E4" s="84">
        <f t="shared" si="1"/>
        <v>201601</v>
      </c>
      <c r="F4" s="84">
        <f t="shared" si="0"/>
        <v>201601</v>
      </c>
      <c r="G4" s="80">
        <f>IF(IFERROR(MATCH($B4,$B$1:B3,0),0)=0,1,0)</f>
        <v>1</v>
      </c>
      <c r="H4" s="80">
        <f t="array" ref="H4">IF(IFERROR(MATCH($B4&amp;E4,($B$1:B3)&amp;($E$1:E4),0),0)=0,1,0)</f>
        <v>1</v>
      </c>
      <c r="I4" s="80">
        <f t="shared" ref="I4:I65" si="3">SUMIFS($C:$C,$B:$B,$B4,$E:$E,$E4)</f>
        <v>73</v>
      </c>
      <c r="J4" s="82"/>
      <c r="K4" s="91"/>
      <c r="L4" s="91"/>
      <c r="M4" s="91"/>
      <c r="N4" s="91"/>
      <c r="O4" s="91"/>
      <c r="P4" s="92"/>
    </row>
    <row r="5" spans="1:16" x14ac:dyDescent="0.2">
      <c r="A5" s="80">
        <f t="shared" si="2"/>
        <v>4</v>
      </c>
      <c r="B5" s="48" t="s">
        <v>13</v>
      </c>
      <c r="C5" s="49">
        <v>3</v>
      </c>
      <c r="D5" s="50">
        <v>42370</v>
      </c>
      <c r="E5" s="84">
        <f t="shared" si="1"/>
        <v>201601</v>
      </c>
      <c r="F5" s="84">
        <f t="shared" si="0"/>
        <v>201601</v>
      </c>
      <c r="G5" s="80">
        <f>IF(IFERROR(MATCH($B5,$B$1:B4,0),0)=0,1,0)</f>
        <v>1</v>
      </c>
      <c r="H5" s="80">
        <f t="array" ref="H5">IF(IFERROR(MATCH($B5&amp;E5,($B$1:B4)&amp;($E$1:E5),0),0)=0,1,0)</f>
        <v>1</v>
      </c>
      <c r="I5" s="80">
        <f t="shared" si="3"/>
        <v>3</v>
      </c>
      <c r="J5" s="82"/>
      <c r="K5" s="91"/>
      <c r="L5" s="91"/>
      <c r="M5" s="91"/>
      <c r="N5" s="91"/>
      <c r="O5" s="91"/>
      <c r="P5" s="92"/>
    </row>
    <row r="6" spans="1:16" x14ac:dyDescent="0.2">
      <c r="A6" s="80">
        <f t="shared" si="2"/>
        <v>5</v>
      </c>
      <c r="B6" s="48" t="s">
        <v>14</v>
      </c>
      <c r="C6" s="49">
        <v>387</v>
      </c>
      <c r="D6" s="50">
        <v>42370</v>
      </c>
      <c r="E6" s="84">
        <f t="shared" si="1"/>
        <v>201601</v>
      </c>
      <c r="F6" s="84">
        <f t="shared" si="0"/>
        <v>201601</v>
      </c>
      <c r="G6" s="80">
        <f>IF(IFERROR(MATCH($B6,$B$1:B5,0),0)=0,1,0)</f>
        <v>1</v>
      </c>
      <c r="H6" s="80">
        <f t="array" ref="H6">IF(IFERROR(MATCH($B6&amp;E6,($B$1:B5)&amp;($E$1:E6),0),0)=0,1,0)</f>
        <v>1</v>
      </c>
      <c r="I6" s="80">
        <f t="shared" si="3"/>
        <v>387</v>
      </c>
      <c r="J6" s="82"/>
      <c r="K6" s="91"/>
      <c r="L6" s="91"/>
      <c r="M6" s="91"/>
      <c r="N6" s="91"/>
      <c r="O6" s="91"/>
      <c r="P6" s="92"/>
    </row>
    <row r="7" spans="1:16" x14ac:dyDescent="0.2">
      <c r="A7" s="80">
        <f t="shared" si="2"/>
        <v>6</v>
      </c>
      <c r="B7" s="48" t="s">
        <v>15</v>
      </c>
      <c r="C7" s="49">
        <v>175</v>
      </c>
      <c r="D7" s="50">
        <v>42370</v>
      </c>
      <c r="E7" s="84">
        <f t="shared" si="1"/>
        <v>201601</v>
      </c>
      <c r="F7" s="84">
        <f t="shared" si="0"/>
        <v>201601</v>
      </c>
      <c r="G7" s="80">
        <f>IF(IFERROR(MATCH($B7,$B$1:B6,0),0)=0,1,0)</f>
        <v>1</v>
      </c>
      <c r="H7" s="80">
        <f t="array" ref="H7">IF(IFERROR(MATCH($B7&amp;E7,($B$1:B6)&amp;($E$1:E7),0),0)=0,1,0)</f>
        <v>1</v>
      </c>
      <c r="I7" s="80">
        <f t="shared" si="3"/>
        <v>175</v>
      </c>
      <c r="J7" s="82"/>
      <c r="K7" s="91"/>
      <c r="L7" s="91"/>
      <c r="M7" s="91"/>
      <c r="N7" s="91"/>
      <c r="O7" s="91"/>
      <c r="P7" s="92"/>
    </row>
    <row r="8" spans="1:16" x14ac:dyDescent="0.2">
      <c r="A8" s="80">
        <f t="shared" si="2"/>
        <v>7</v>
      </c>
      <c r="B8" s="48" t="s">
        <v>16</v>
      </c>
      <c r="C8" s="49">
        <v>35</v>
      </c>
      <c r="D8" s="50">
        <v>42370</v>
      </c>
      <c r="E8" s="84">
        <f t="shared" si="1"/>
        <v>201601</v>
      </c>
      <c r="F8" s="84">
        <f t="shared" si="0"/>
        <v>201601</v>
      </c>
      <c r="G8" s="80">
        <f>IF(IFERROR(MATCH($B8,$B$1:B7,0),0)=0,1,0)</f>
        <v>1</v>
      </c>
      <c r="H8" s="80">
        <f t="array" ref="H8">IF(IFERROR(MATCH($B8&amp;E8,($B$1:B7)&amp;($E$1:E8),0),0)=0,1,0)</f>
        <v>1</v>
      </c>
      <c r="I8" s="80">
        <f t="shared" si="3"/>
        <v>35</v>
      </c>
      <c r="J8" s="82"/>
      <c r="K8" s="91"/>
      <c r="L8" s="91"/>
      <c r="M8" s="91"/>
      <c r="N8" s="91"/>
      <c r="O8" s="91"/>
      <c r="P8" s="92"/>
    </row>
    <row r="9" spans="1:16" x14ac:dyDescent="0.2">
      <c r="A9" s="80">
        <f t="shared" si="2"/>
        <v>8</v>
      </c>
      <c r="B9" s="48" t="s">
        <v>17</v>
      </c>
      <c r="C9" s="49">
        <v>771</v>
      </c>
      <c r="D9" s="50">
        <v>42370</v>
      </c>
      <c r="E9" s="84">
        <f t="shared" si="1"/>
        <v>201601</v>
      </c>
      <c r="F9" s="84">
        <f t="shared" si="0"/>
        <v>201601</v>
      </c>
      <c r="G9" s="80">
        <f>IF(IFERROR(MATCH($B9,$B$1:B8,0),0)=0,1,0)</f>
        <v>1</v>
      </c>
      <c r="H9" s="80">
        <f t="array" ref="H9">IF(IFERROR(MATCH($B9&amp;E9,($B$1:B8)&amp;($E$1:E9),0),0)=0,1,0)</f>
        <v>1</v>
      </c>
      <c r="I9" s="80">
        <f t="shared" si="3"/>
        <v>771</v>
      </c>
      <c r="J9" s="82"/>
      <c r="K9" s="91"/>
      <c r="L9" s="91"/>
      <c r="M9" s="91"/>
      <c r="N9" s="91"/>
      <c r="O9" s="91"/>
      <c r="P9" s="92"/>
    </row>
    <row r="10" spans="1:16" x14ac:dyDescent="0.2">
      <c r="A10" s="80">
        <f t="shared" si="2"/>
        <v>9</v>
      </c>
      <c r="B10" s="51" t="s">
        <v>18</v>
      </c>
      <c r="C10" s="52">
        <v>761</v>
      </c>
      <c r="D10" s="50">
        <v>42370</v>
      </c>
      <c r="E10" s="84">
        <f t="shared" si="1"/>
        <v>201601</v>
      </c>
      <c r="F10" s="84">
        <f t="shared" si="0"/>
        <v>201601</v>
      </c>
      <c r="G10" s="80">
        <f>IF(IFERROR(MATCH($B10,$B$1:B9,0),0)=0,1,0)</f>
        <v>1</v>
      </c>
      <c r="H10" s="80">
        <f t="array" ref="H10">IF(IFERROR(MATCH($B10&amp;E10,($B$1:B9)&amp;($E$1:E10),0),0)=0,1,0)</f>
        <v>1</v>
      </c>
      <c r="I10" s="80">
        <f t="shared" si="3"/>
        <v>761</v>
      </c>
      <c r="J10" s="82"/>
      <c r="K10" s="91"/>
      <c r="L10" s="91"/>
      <c r="M10" s="91"/>
      <c r="N10" s="91"/>
      <c r="O10" s="91"/>
      <c r="P10" s="92"/>
    </row>
    <row r="11" spans="1:16" x14ac:dyDescent="0.2">
      <c r="A11" s="80">
        <f t="shared" si="2"/>
        <v>10</v>
      </c>
      <c r="B11" s="48" t="s">
        <v>19</v>
      </c>
      <c r="C11" s="49">
        <v>648</v>
      </c>
      <c r="D11" s="50">
        <v>42370</v>
      </c>
      <c r="E11" s="84">
        <f t="shared" si="1"/>
        <v>201601</v>
      </c>
      <c r="F11" s="84">
        <f t="shared" si="0"/>
        <v>201601</v>
      </c>
      <c r="G11" s="80">
        <f>IF(IFERROR(MATCH($B11,$B$1:B10,0),0)=0,1,0)</f>
        <v>1</v>
      </c>
      <c r="H11" s="80">
        <f t="array" ref="H11">IF(IFERROR(MATCH($B11&amp;E11,($B$1:B10)&amp;($E$1:E11),0),0)=0,1,0)</f>
        <v>1</v>
      </c>
      <c r="I11" s="80">
        <f t="shared" si="3"/>
        <v>648</v>
      </c>
      <c r="J11" s="82"/>
      <c r="K11" s="91"/>
      <c r="L11" s="91"/>
      <c r="M11" s="91"/>
      <c r="N11" s="91"/>
      <c r="O11" s="91"/>
      <c r="P11" s="92"/>
    </row>
    <row r="12" spans="1:16" x14ac:dyDescent="0.2">
      <c r="A12" s="80">
        <f t="shared" si="2"/>
        <v>11</v>
      </c>
      <c r="B12" s="51" t="s">
        <v>20</v>
      </c>
      <c r="C12" s="52">
        <v>543</v>
      </c>
      <c r="D12" s="50">
        <v>42370</v>
      </c>
      <c r="E12" s="84">
        <f t="shared" si="1"/>
        <v>201601</v>
      </c>
      <c r="F12" s="84">
        <f t="shared" si="0"/>
        <v>201601</v>
      </c>
      <c r="G12" s="80">
        <f>IF(IFERROR(MATCH($B12,$B$1:B11,0),0)=0,1,0)</f>
        <v>1</v>
      </c>
      <c r="H12" s="80">
        <f t="array" ref="H12">IF(IFERROR(MATCH($B12&amp;E12,($B$1:B11)&amp;($E$1:E12),0),0)=0,1,0)</f>
        <v>1</v>
      </c>
      <c r="I12" s="80">
        <f t="shared" si="3"/>
        <v>543</v>
      </c>
      <c r="J12" s="82"/>
      <c r="K12" s="91"/>
      <c r="L12" s="91"/>
      <c r="M12" s="91"/>
      <c r="N12" s="91"/>
      <c r="O12" s="91"/>
      <c r="P12" s="92"/>
    </row>
    <row r="13" spans="1:16" x14ac:dyDescent="0.2">
      <c r="A13" s="80">
        <f t="shared" si="2"/>
        <v>12</v>
      </c>
      <c r="B13" s="48" t="s">
        <v>21</v>
      </c>
      <c r="C13" s="49">
        <v>450</v>
      </c>
      <c r="D13" s="50">
        <v>42370</v>
      </c>
      <c r="E13" s="84">
        <f t="shared" si="1"/>
        <v>201601</v>
      </c>
      <c r="F13" s="84">
        <f t="shared" si="0"/>
        <v>201601</v>
      </c>
      <c r="G13" s="80">
        <f>IF(IFERROR(MATCH($B13,$B$1:B12,0),0)=0,1,0)</f>
        <v>1</v>
      </c>
      <c r="H13" s="80">
        <f t="array" ref="H13">IF(IFERROR(MATCH($B13&amp;E13,($B$1:B12)&amp;($E$1:E13),0),0)=0,1,0)</f>
        <v>1</v>
      </c>
      <c r="I13" s="80">
        <f t="shared" si="3"/>
        <v>450</v>
      </c>
      <c r="J13" s="82"/>
      <c r="K13" s="91"/>
      <c r="L13" s="91"/>
      <c r="M13" s="91"/>
      <c r="N13" s="91"/>
      <c r="O13" s="91"/>
      <c r="P13" s="92"/>
    </row>
    <row r="14" spans="1:16" x14ac:dyDescent="0.2">
      <c r="A14" s="80">
        <f t="shared" si="2"/>
        <v>13</v>
      </c>
      <c r="B14" s="51" t="s">
        <v>22</v>
      </c>
      <c r="C14" s="52">
        <v>364</v>
      </c>
      <c r="D14" s="50">
        <v>42370</v>
      </c>
      <c r="E14" s="84">
        <f t="shared" si="1"/>
        <v>201601</v>
      </c>
      <c r="F14" s="84">
        <f t="shared" si="0"/>
        <v>201601</v>
      </c>
      <c r="G14" s="80">
        <f>IF(IFERROR(MATCH($B14,$B$1:B13,0),0)=0,1,0)</f>
        <v>1</v>
      </c>
      <c r="H14" s="80">
        <f t="array" ref="H14">IF(IFERROR(MATCH($B14&amp;E14,($B$1:B13)&amp;($E$1:E14),0),0)=0,1,0)</f>
        <v>1</v>
      </c>
      <c r="I14" s="80">
        <f t="shared" si="3"/>
        <v>364</v>
      </c>
      <c r="J14" s="82"/>
      <c r="K14" s="91"/>
      <c r="L14" s="91"/>
      <c r="M14" s="91"/>
      <c r="N14" s="91"/>
      <c r="O14" s="91"/>
      <c r="P14" s="92"/>
    </row>
    <row r="15" spans="1:16" x14ac:dyDescent="0.2">
      <c r="A15" s="80">
        <f t="shared" si="2"/>
        <v>14</v>
      </c>
      <c r="B15" s="48" t="s">
        <v>23</v>
      </c>
      <c r="C15" s="49">
        <v>332</v>
      </c>
      <c r="D15" s="50">
        <v>42370</v>
      </c>
      <c r="E15" s="84">
        <f t="shared" si="1"/>
        <v>201601</v>
      </c>
      <c r="F15" s="84">
        <f t="shared" si="0"/>
        <v>201601</v>
      </c>
      <c r="G15" s="80">
        <f>IF(IFERROR(MATCH($B15,$B$1:B14,0),0)=0,1,0)</f>
        <v>1</v>
      </c>
      <c r="H15" s="80">
        <f t="array" ref="H15">IF(IFERROR(MATCH($B15&amp;E15,($B$1:B14)&amp;($E$1:E15),0),0)=0,1,0)</f>
        <v>1</v>
      </c>
      <c r="I15" s="80">
        <f t="shared" si="3"/>
        <v>332</v>
      </c>
      <c r="J15" s="82"/>
      <c r="K15" s="91"/>
      <c r="L15" s="91"/>
      <c r="M15" s="91"/>
      <c r="N15" s="91"/>
      <c r="O15" s="91"/>
      <c r="P15" s="92"/>
    </row>
    <row r="16" spans="1:16" x14ac:dyDescent="0.2">
      <c r="A16" s="80">
        <f t="shared" si="2"/>
        <v>15</v>
      </c>
      <c r="B16" s="51" t="s">
        <v>24</v>
      </c>
      <c r="C16" s="52">
        <v>217.99999999999997</v>
      </c>
      <c r="D16" s="50">
        <v>42370</v>
      </c>
      <c r="E16" s="84">
        <f t="shared" si="1"/>
        <v>201601</v>
      </c>
      <c r="F16" s="84">
        <f t="shared" si="0"/>
        <v>201601</v>
      </c>
      <c r="G16" s="80">
        <f>IF(IFERROR(MATCH($B16,$B$1:B15,0),0)=0,1,0)</f>
        <v>1</v>
      </c>
      <c r="H16" s="80">
        <f t="array" ref="H16">IF(IFERROR(MATCH($B16&amp;E16,($B$1:B15)&amp;($E$1:E16),0),0)=0,1,0)</f>
        <v>1</v>
      </c>
      <c r="I16" s="80">
        <f t="shared" si="3"/>
        <v>217.99999999999997</v>
      </c>
      <c r="J16" s="82"/>
      <c r="K16" s="91"/>
      <c r="L16" s="91"/>
      <c r="M16" s="91"/>
      <c r="N16" s="91"/>
      <c r="O16" s="91"/>
      <c r="P16" s="92"/>
    </row>
    <row r="17" spans="1:16" x14ac:dyDescent="0.2">
      <c r="A17" s="80">
        <f t="shared" si="2"/>
        <v>16</v>
      </c>
      <c r="B17" s="48" t="s">
        <v>25</v>
      </c>
      <c r="C17" s="49">
        <v>187</v>
      </c>
      <c r="D17" s="50">
        <v>42370</v>
      </c>
      <c r="E17" s="84">
        <f t="shared" si="1"/>
        <v>201601</v>
      </c>
      <c r="F17" s="84">
        <f t="shared" si="0"/>
        <v>201601</v>
      </c>
      <c r="G17" s="80">
        <f>IF(IFERROR(MATCH($B17,$B$1:B16,0),0)=0,1,0)</f>
        <v>1</v>
      </c>
      <c r="H17" s="80">
        <f t="array" ref="H17">IF(IFERROR(MATCH($B17&amp;E17,($B$1:B16)&amp;($E$1:E17),0),0)=0,1,0)</f>
        <v>1</v>
      </c>
      <c r="I17" s="80">
        <f t="shared" si="3"/>
        <v>187</v>
      </c>
      <c r="J17" s="82"/>
      <c r="K17" s="91"/>
      <c r="L17" s="91"/>
      <c r="M17" s="91"/>
      <c r="N17" s="91"/>
      <c r="O17" s="91"/>
      <c r="P17" s="92"/>
    </row>
    <row r="18" spans="1:16" x14ac:dyDescent="0.2">
      <c r="A18" s="80">
        <f t="shared" si="2"/>
        <v>17</v>
      </c>
      <c r="B18" s="51" t="s">
        <v>26</v>
      </c>
      <c r="C18" s="52">
        <v>174</v>
      </c>
      <c r="D18" s="50">
        <v>42370</v>
      </c>
      <c r="E18" s="84">
        <f t="shared" si="1"/>
        <v>201601</v>
      </c>
      <c r="F18" s="84">
        <f t="shared" si="0"/>
        <v>201601</v>
      </c>
      <c r="G18" s="80">
        <f>IF(IFERROR(MATCH($B18,$B$1:B17,0),0)=0,1,0)</f>
        <v>1</v>
      </c>
      <c r="H18" s="80">
        <f t="array" ref="H18">IF(IFERROR(MATCH($B18&amp;E18,($B$1:B17)&amp;($E$1:E18),0),0)=0,1,0)</f>
        <v>1</v>
      </c>
      <c r="I18" s="80">
        <f t="shared" si="3"/>
        <v>174</v>
      </c>
      <c r="J18" s="82"/>
      <c r="K18" s="91"/>
      <c r="L18" s="91"/>
      <c r="M18" s="91"/>
      <c r="N18" s="91"/>
      <c r="O18" s="91"/>
      <c r="P18" s="92"/>
    </row>
    <row r="19" spans="1:16" x14ac:dyDescent="0.2">
      <c r="A19" s="80">
        <f t="shared" si="2"/>
        <v>18</v>
      </c>
      <c r="B19" s="48" t="s">
        <v>27</v>
      </c>
      <c r="C19" s="49">
        <v>169</v>
      </c>
      <c r="D19" s="50">
        <v>42370</v>
      </c>
      <c r="E19" s="84">
        <f t="shared" si="1"/>
        <v>201601</v>
      </c>
      <c r="F19" s="84">
        <f t="shared" si="0"/>
        <v>201601</v>
      </c>
      <c r="G19" s="80">
        <f>IF(IFERROR(MATCH($B19,$B$1:B18,0),0)=0,1,0)</f>
        <v>1</v>
      </c>
      <c r="H19" s="80">
        <f t="array" ref="H19">IF(IFERROR(MATCH($B19&amp;E19,($B$1:B18)&amp;($E$1:E19),0),0)=0,1,0)</f>
        <v>1</v>
      </c>
      <c r="I19" s="80">
        <f t="shared" si="3"/>
        <v>169</v>
      </c>
      <c r="J19" s="82"/>
      <c r="K19" s="91"/>
      <c r="L19" s="91"/>
      <c r="M19" s="91"/>
      <c r="N19" s="91"/>
      <c r="O19" s="91"/>
      <c r="P19" s="92"/>
    </row>
    <row r="20" spans="1:16" x14ac:dyDescent="0.2">
      <c r="A20" s="80">
        <f t="shared" si="2"/>
        <v>19</v>
      </c>
      <c r="B20" s="51" t="s">
        <v>28</v>
      </c>
      <c r="C20" s="52">
        <v>135</v>
      </c>
      <c r="D20" s="50">
        <v>42370</v>
      </c>
      <c r="E20" s="84">
        <f t="shared" si="1"/>
        <v>201601</v>
      </c>
      <c r="F20" s="84">
        <f t="shared" si="0"/>
        <v>201601</v>
      </c>
      <c r="G20" s="80">
        <f>IF(IFERROR(MATCH($B20,$B$1:B19,0),0)=0,1,0)</f>
        <v>1</v>
      </c>
      <c r="H20" s="80">
        <f t="array" ref="H20">IF(IFERROR(MATCH($B20&amp;E20,($B$1:B19)&amp;($E$1:E20),0),0)=0,1,0)</f>
        <v>1</v>
      </c>
      <c r="I20" s="80">
        <f t="shared" si="3"/>
        <v>135</v>
      </c>
      <c r="J20" s="82"/>
      <c r="K20" s="91"/>
      <c r="L20" s="91"/>
      <c r="M20" s="91"/>
      <c r="N20" s="91"/>
      <c r="O20" s="91"/>
      <c r="P20" s="92"/>
    </row>
    <row r="21" spans="1:16" x14ac:dyDescent="0.2">
      <c r="A21" s="80">
        <f t="shared" si="2"/>
        <v>20</v>
      </c>
      <c r="B21" s="48" t="s">
        <v>29</v>
      </c>
      <c r="C21" s="49">
        <v>110</v>
      </c>
      <c r="D21" s="50">
        <v>42370</v>
      </c>
      <c r="E21" s="84">
        <f t="shared" si="1"/>
        <v>201601</v>
      </c>
      <c r="F21" s="84">
        <f t="shared" si="0"/>
        <v>201601</v>
      </c>
      <c r="G21" s="80">
        <f>IF(IFERROR(MATCH($B21,$B$1:B20,0),0)=0,1,0)</f>
        <v>1</v>
      </c>
      <c r="H21" s="80">
        <f t="array" ref="H21">IF(IFERROR(MATCH($B21&amp;E21,($B$1:B20)&amp;($E$1:E21),0),0)=0,1,0)</f>
        <v>1</v>
      </c>
      <c r="I21" s="80">
        <f t="shared" si="3"/>
        <v>110</v>
      </c>
      <c r="J21" s="82"/>
      <c r="K21" s="91"/>
      <c r="L21" s="91"/>
      <c r="M21" s="91"/>
      <c r="N21" s="91"/>
      <c r="O21" s="91"/>
      <c r="P21" s="92"/>
    </row>
    <row r="22" spans="1:16" x14ac:dyDescent="0.2">
      <c r="A22" s="80">
        <f t="shared" si="2"/>
        <v>21</v>
      </c>
      <c r="B22" s="51" t="s">
        <v>30</v>
      </c>
      <c r="C22" s="52">
        <v>95</v>
      </c>
      <c r="D22" s="50">
        <v>42370</v>
      </c>
      <c r="E22" s="84">
        <f t="shared" si="1"/>
        <v>201601</v>
      </c>
      <c r="F22" s="84">
        <f t="shared" si="0"/>
        <v>201601</v>
      </c>
      <c r="G22" s="80">
        <f>IF(IFERROR(MATCH($B22,$B$1:B21,0),0)=0,1,0)</f>
        <v>1</v>
      </c>
      <c r="H22" s="80">
        <f t="array" ref="H22">IF(IFERROR(MATCH($B22&amp;E22,($B$1:B21)&amp;($E$1:E22),0),0)=0,1,0)</f>
        <v>1</v>
      </c>
      <c r="I22" s="80">
        <f t="shared" si="3"/>
        <v>95</v>
      </c>
      <c r="J22" s="82"/>
      <c r="K22" s="91"/>
      <c r="L22" s="91"/>
      <c r="M22" s="91"/>
      <c r="N22" s="91"/>
      <c r="O22" s="91"/>
      <c r="P22" s="92"/>
    </row>
    <row r="23" spans="1:16" x14ac:dyDescent="0.2">
      <c r="A23" s="80">
        <f t="shared" si="2"/>
        <v>22</v>
      </c>
      <c r="B23" s="48" t="s">
        <v>31</v>
      </c>
      <c r="C23" s="49">
        <v>95</v>
      </c>
      <c r="D23" s="50">
        <v>42370</v>
      </c>
      <c r="E23" s="84">
        <f t="shared" si="1"/>
        <v>201601</v>
      </c>
      <c r="F23" s="84">
        <f t="shared" si="0"/>
        <v>201601</v>
      </c>
      <c r="G23" s="80">
        <f>IF(IFERROR(MATCH($B23,$B$1:B22,0),0)=0,1,0)</f>
        <v>1</v>
      </c>
      <c r="H23" s="80">
        <f t="array" ref="H23">IF(IFERROR(MATCH($B23&amp;E23,($B$1:B22)&amp;($E$1:E23),0),0)=0,1,0)</f>
        <v>1</v>
      </c>
      <c r="I23" s="80">
        <f t="shared" si="3"/>
        <v>95</v>
      </c>
      <c r="J23" s="82"/>
      <c r="K23" s="91"/>
      <c r="L23" s="91"/>
      <c r="M23" s="91"/>
      <c r="N23" s="91"/>
      <c r="O23" s="91"/>
      <c r="P23" s="92"/>
    </row>
    <row r="24" spans="1:16" x14ac:dyDescent="0.2">
      <c r="A24" s="80">
        <f t="shared" si="2"/>
        <v>23</v>
      </c>
      <c r="B24" s="51" t="s">
        <v>32</v>
      </c>
      <c r="C24" s="52">
        <v>93</v>
      </c>
      <c r="D24" s="50">
        <v>42370</v>
      </c>
      <c r="E24" s="84">
        <f t="shared" si="1"/>
        <v>201601</v>
      </c>
      <c r="F24" s="84">
        <f t="shared" si="0"/>
        <v>201601</v>
      </c>
      <c r="G24" s="80">
        <f>IF(IFERROR(MATCH($B24,$B$1:B23,0),0)=0,1,0)</f>
        <v>1</v>
      </c>
      <c r="H24" s="80">
        <f t="array" ref="H24">IF(IFERROR(MATCH($B24&amp;E24,($B$1:B23)&amp;($E$1:E24),0),0)=0,1,0)</f>
        <v>1</v>
      </c>
      <c r="I24" s="80">
        <f t="shared" si="3"/>
        <v>93</v>
      </c>
      <c r="J24" s="82"/>
      <c r="K24" s="91"/>
      <c r="L24" s="91"/>
      <c r="M24" s="91"/>
      <c r="N24" s="91"/>
      <c r="O24" s="91"/>
      <c r="P24" s="92"/>
    </row>
    <row r="25" spans="1:16" x14ac:dyDescent="0.2">
      <c r="A25" s="80">
        <f t="shared" si="2"/>
        <v>24</v>
      </c>
      <c r="B25" s="48" t="s">
        <v>33</v>
      </c>
      <c r="C25" s="49">
        <v>93</v>
      </c>
      <c r="D25" s="50">
        <v>42370</v>
      </c>
      <c r="E25" s="84">
        <f t="shared" si="1"/>
        <v>201601</v>
      </c>
      <c r="F25" s="84">
        <f t="shared" si="0"/>
        <v>201601</v>
      </c>
      <c r="G25" s="80">
        <f>IF(IFERROR(MATCH($B25,$B$1:B24,0),0)=0,1,0)</f>
        <v>1</v>
      </c>
      <c r="H25" s="80">
        <f t="array" ref="H25">IF(IFERROR(MATCH($B25&amp;E25,($B$1:B24)&amp;($E$1:E25),0),0)=0,1,0)</f>
        <v>1</v>
      </c>
      <c r="I25" s="80">
        <f t="shared" si="3"/>
        <v>93</v>
      </c>
      <c r="J25" s="82"/>
      <c r="K25" s="91"/>
      <c r="L25" s="91"/>
      <c r="M25" s="91"/>
      <c r="N25" s="91"/>
      <c r="O25" s="91"/>
      <c r="P25" s="92"/>
    </row>
    <row r="26" spans="1:16" x14ac:dyDescent="0.2">
      <c r="A26" s="80">
        <f t="shared" si="2"/>
        <v>25</v>
      </c>
      <c r="B26" s="51" t="s">
        <v>34</v>
      </c>
      <c r="C26" s="52">
        <v>85</v>
      </c>
      <c r="D26" s="50">
        <v>42370</v>
      </c>
      <c r="E26" s="84">
        <f t="shared" si="1"/>
        <v>201601</v>
      </c>
      <c r="F26" s="84">
        <f t="shared" si="0"/>
        <v>201601</v>
      </c>
      <c r="G26" s="80">
        <f>IF(IFERROR(MATCH($B26,$B$1:B25,0),0)=0,1,0)</f>
        <v>1</v>
      </c>
      <c r="H26" s="80">
        <f t="array" ref="H26">IF(IFERROR(MATCH($B26&amp;E26,($B$1:B25)&amp;($E$1:E26),0),0)=0,1,0)</f>
        <v>1</v>
      </c>
      <c r="I26" s="80">
        <f t="shared" si="3"/>
        <v>85</v>
      </c>
      <c r="J26" s="82"/>
      <c r="K26" s="91"/>
      <c r="L26" s="91"/>
      <c r="M26" s="91"/>
      <c r="N26" s="91"/>
      <c r="O26" s="91"/>
      <c r="P26" s="92"/>
    </row>
    <row r="27" spans="1:16" x14ac:dyDescent="0.2">
      <c r="A27" s="80">
        <f t="shared" si="2"/>
        <v>26</v>
      </c>
      <c r="B27" s="48" t="s">
        <v>35</v>
      </c>
      <c r="C27" s="49">
        <v>78</v>
      </c>
      <c r="D27" s="50">
        <v>42370</v>
      </c>
      <c r="E27" s="84">
        <f t="shared" si="1"/>
        <v>201601</v>
      </c>
      <c r="F27" s="84">
        <f t="shared" si="0"/>
        <v>201601</v>
      </c>
      <c r="G27" s="80">
        <f>IF(IFERROR(MATCH($B27,$B$1:B26,0),0)=0,1,0)</f>
        <v>1</v>
      </c>
      <c r="H27" s="80">
        <f t="array" ref="H27">IF(IFERROR(MATCH($B27&amp;E27,($B$1:B26)&amp;($E$1:E27),0),0)=0,1,0)</f>
        <v>1</v>
      </c>
      <c r="I27" s="80">
        <f t="shared" si="3"/>
        <v>78</v>
      </c>
      <c r="J27" s="82"/>
      <c r="K27" s="91"/>
      <c r="L27" s="91"/>
      <c r="M27" s="91"/>
      <c r="N27" s="91"/>
      <c r="O27" s="91"/>
      <c r="P27" s="92"/>
    </row>
    <row r="28" spans="1:16" x14ac:dyDescent="0.2">
      <c r="A28" s="80">
        <f t="shared" si="2"/>
        <v>27</v>
      </c>
      <c r="B28" s="51" t="s">
        <v>36</v>
      </c>
      <c r="C28" s="52">
        <v>76</v>
      </c>
      <c r="D28" s="50">
        <v>42370</v>
      </c>
      <c r="E28" s="84">
        <f t="shared" si="1"/>
        <v>201601</v>
      </c>
      <c r="F28" s="84">
        <f t="shared" si="0"/>
        <v>201601</v>
      </c>
      <c r="G28" s="80">
        <f>IF(IFERROR(MATCH($B28,$B$1:B27,0),0)=0,1,0)</f>
        <v>1</v>
      </c>
      <c r="H28" s="80">
        <f t="array" ref="H28">IF(IFERROR(MATCH($B28&amp;E28,($B$1:B27)&amp;($E$1:E28),0),0)=0,1,0)</f>
        <v>1</v>
      </c>
      <c r="I28" s="80">
        <f t="shared" si="3"/>
        <v>76</v>
      </c>
      <c r="J28" s="82"/>
      <c r="K28" s="91"/>
      <c r="L28" s="91"/>
      <c r="M28" s="91"/>
      <c r="N28" s="91"/>
      <c r="O28" s="91"/>
      <c r="P28" s="92"/>
    </row>
    <row r="29" spans="1:16" x14ac:dyDescent="0.2">
      <c r="A29" s="80">
        <f t="shared" si="2"/>
        <v>28</v>
      </c>
      <c r="B29" s="48" t="s">
        <v>37</v>
      </c>
      <c r="C29" s="49">
        <v>63</v>
      </c>
      <c r="D29" s="50">
        <v>42370</v>
      </c>
      <c r="E29" s="84">
        <f t="shared" si="1"/>
        <v>201601</v>
      </c>
      <c r="F29" s="84">
        <f t="shared" si="0"/>
        <v>201601</v>
      </c>
      <c r="G29" s="80">
        <f>IF(IFERROR(MATCH($B29,$B$1:B28,0),0)=0,1,0)</f>
        <v>1</v>
      </c>
      <c r="H29" s="80">
        <f t="array" ref="H29">IF(IFERROR(MATCH($B29&amp;E29,($B$1:B28)&amp;($E$1:E29),0),0)=0,1,0)</f>
        <v>1</v>
      </c>
      <c r="I29" s="80">
        <f t="shared" si="3"/>
        <v>63</v>
      </c>
      <c r="J29" s="82"/>
      <c r="K29" s="91"/>
      <c r="L29" s="91"/>
      <c r="M29" s="91"/>
      <c r="N29" s="91"/>
      <c r="O29" s="91"/>
      <c r="P29" s="92"/>
    </row>
    <row r="30" spans="1:16" x14ac:dyDescent="0.2">
      <c r="A30" s="80">
        <f t="shared" si="2"/>
        <v>29</v>
      </c>
      <c r="B30" s="51" t="s">
        <v>38</v>
      </c>
      <c r="C30" s="52">
        <v>60</v>
      </c>
      <c r="D30" s="50">
        <v>42370</v>
      </c>
      <c r="E30" s="84">
        <f t="shared" si="1"/>
        <v>201601</v>
      </c>
      <c r="F30" s="84">
        <f t="shared" si="0"/>
        <v>201601</v>
      </c>
      <c r="G30" s="80">
        <f>IF(IFERROR(MATCH($B30,$B$1:B29,0),0)=0,1,0)</f>
        <v>1</v>
      </c>
      <c r="H30" s="80">
        <f t="array" ref="H30">IF(IFERROR(MATCH($B30&amp;E30,($B$1:B29)&amp;($E$1:E30),0),0)=0,1,0)</f>
        <v>1</v>
      </c>
      <c r="I30" s="80">
        <f t="shared" si="3"/>
        <v>60</v>
      </c>
      <c r="J30" s="82"/>
      <c r="K30" s="101"/>
      <c r="L30" s="101"/>
      <c r="M30" s="101"/>
      <c r="N30" s="101"/>
      <c r="O30" s="101"/>
      <c r="P30" s="102"/>
    </row>
    <row r="31" spans="1:16" x14ac:dyDescent="0.2">
      <c r="A31" s="80">
        <f t="shared" si="2"/>
        <v>30</v>
      </c>
      <c r="B31" s="48" t="s">
        <v>39</v>
      </c>
      <c r="C31" s="49">
        <v>56.999999999999993</v>
      </c>
      <c r="D31" s="50">
        <v>42370</v>
      </c>
      <c r="E31" s="84">
        <f t="shared" si="1"/>
        <v>201601</v>
      </c>
      <c r="F31" s="84">
        <f t="shared" si="0"/>
        <v>201601</v>
      </c>
      <c r="G31" s="80">
        <f>IF(IFERROR(MATCH($B31,$B$1:B30,0),0)=0,1,0)</f>
        <v>1</v>
      </c>
      <c r="H31" s="80">
        <f t="array" ref="H31">IF(IFERROR(MATCH($B31&amp;E31,($B$1:B30)&amp;($E$1:E31),0),0)=0,1,0)</f>
        <v>1</v>
      </c>
      <c r="I31" s="80">
        <f t="shared" si="3"/>
        <v>56.999999999999993</v>
      </c>
      <c r="J31" s="82"/>
      <c r="K31" s="98" t="s">
        <v>40</v>
      </c>
      <c r="L31" s="99"/>
      <c r="M31" s="99"/>
      <c r="N31" s="99"/>
      <c r="O31" s="99"/>
      <c r="P31" s="100"/>
    </row>
    <row r="32" spans="1:16" ht="16" x14ac:dyDescent="0.2">
      <c r="A32" s="80">
        <f t="shared" si="2"/>
        <v>31</v>
      </c>
      <c r="B32" s="51" t="s">
        <v>41</v>
      </c>
      <c r="C32" s="52">
        <v>48</v>
      </c>
      <c r="D32" s="50">
        <v>42370</v>
      </c>
      <c r="E32" s="84">
        <f t="shared" si="1"/>
        <v>201601</v>
      </c>
      <c r="F32" s="84">
        <f t="shared" si="0"/>
        <v>201601</v>
      </c>
      <c r="G32" s="80">
        <f>IF(IFERROR(MATCH($B32,$B$1:B31,0),0)=0,1,0)</f>
        <v>1</v>
      </c>
      <c r="H32" s="80">
        <f t="array" ref="H32">IF(IFERROR(MATCH($B32&amp;E32,($B$1:B31)&amp;($E$1:E32),0),0)=0,1,0)</f>
        <v>1</v>
      </c>
      <c r="I32" s="80">
        <f t="shared" si="3"/>
        <v>48</v>
      </c>
      <c r="J32" s="82"/>
      <c r="K32" s="93" t="s">
        <v>325</v>
      </c>
      <c r="L32" s="94"/>
      <c r="M32" s="94"/>
      <c r="N32" s="94"/>
      <c r="O32" s="94"/>
      <c r="P32" s="95"/>
    </row>
    <row r="33" spans="1:16" x14ac:dyDescent="0.2">
      <c r="A33" s="80">
        <f t="shared" si="2"/>
        <v>32</v>
      </c>
      <c r="B33" s="48" t="s">
        <v>42</v>
      </c>
      <c r="C33" s="49">
        <v>43</v>
      </c>
      <c r="D33" s="50">
        <v>42370</v>
      </c>
      <c r="E33" s="84">
        <f t="shared" si="1"/>
        <v>201601</v>
      </c>
      <c r="F33" s="84">
        <f t="shared" si="0"/>
        <v>201601</v>
      </c>
      <c r="G33" s="80">
        <f>IF(IFERROR(MATCH($B33,$B$1:B32,0),0)=0,1,0)</f>
        <v>1</v>
      </c>
      <c r="H33" s="80">
        <f t="array" ref="H33">IF(IFERROR(MATCH($B33&amp;E33,($B$1:B32)&amp;($E$1:E33),0),0)=0,1,0)</f>
        <v>1</v>
      </c>
      <c r="I33" s="80">
        <f t="shared" si="3"/>
        <v>43</v>
      </c>
      <c r="J33" s="82"/>
      <c r="K33" s="96"/>
      <c r="L33" s="96"/>
      <c r="M33" s="96"/>
      <c r="N33" s="96"/>
      <c r="O33" s="96"/>
      <c r="P33" s="97"/>
    </row>
    <row r="34" spans="1:16" x14ac:dyDescent="0.2">
      <c r="A34" s="80">
        <f t="shared" si="2"/>
        <v>33</v>
      </c>
      <c r="B34" s="51" t="s">
        <v>43</v>
      </c>
      <c r="C34" s="52">
        <v>40</v>
      </c>
      <c r="D34" s="50">
        <v>42370</v>
      </c>
      <c r="E34" s="84">
        <f t="shared" si="1"/>
        <v>201601</v>
      </c>
      <c r="F34" s="84">
        <f t="shared" si="0"/>
        <v>201601</v>
      </c>
      <c r="G34" s="80">
        <f>IF(IFERROR(MATCH($B34,$B$1:B33,0),0)=0,1,0)</f>
        <v>1</v>
      </c>
      <c r="H34" s="80">
        <f t="array" ref="H34">IF(IFERROR(MATCH($B34&amp;E34,($B$1:B33)&amp;($E$1:E34),0),0)=0,1,0)</f>
        <v>1</v>
      </c>
      <c r="I34" s="80">
        <f t="shared" si="3"/>
        <v>40</v>
      </c>
      <c r="J34" s="82"/>
      <c r="K34" s="82" t="s">
        <v>326</v>
      </c>
      <c r="L34" s="82"/>
      <c r="M34" s="82"/>
      <c r="N34" s="82"/>
      <c r="O34" s="82"/>
      <c r="P34" s="82"/>
    </row>
    <row r="35" spans="1:16" ht="16" x14ac:dyDescent="0.2">
      <c r="A35" s="80">
        <f t="shared" si="2"/>
        <v>34</v>
      </c>
      <c r="B35" s="48" t="s">
        <v>44</v>
      </c>
      <c r="C35" s="49">
        <v>40</v>
      </c>
      <c r="D35" s="50">
        <v>42370</v>
      </c>
      <c r="E35" s="84">
        <f t="shared" si="1"/>
        <v>201601</v>
      </c>
      <c r="F35" s="84">
        <f t="shared" si="0"/>
        <v>201601</v>
      </c>
      <c r="G35" s="80">
        <f>IF(IFERROR(MATCH($B35,$B$1:B34,0),0)=0,1,0)</f>
        <v>1</v>
      </c>
      <c r="H35" s="80">
        <f t="array" ref="H35">IF(IFERROR(MATCH($B35&amp;E35,($B$1:B34)&amp;($E$1:E35),0),0)=0,1,0)</f>
        <v>1</v>
      </c>
      <c r="I35" s="80">
        <f t="shared" si="3"/>
        <v>40</v>
      </c>
      <c r="J35" s="82"/>
      <c r="K35" s="107" t="s">
        <v>327</v>
      </c>
      <c r="L35" s="107"/>
      <c r="M35" s="107"/>
      <c r="N35" s="107"/>
      <c r="O35" s="107"/>
      <c r="P35" s="107"/>
    </row>
    <row r="36" spans="1:16" x14ac:dyDescent="0.2">
      <c r="A36" s="80">
        <f t="shared" si="2"/>
        <v>35</v>
      </c>
      <c r="B36" s="51" t="s">
        <v>45</v>
      </c>
      <c r="C36" s="52">
        <v>38</v>
      </c>
      <c r="D36" s="50">
        <v>42370</v>
      </c>
      <c r="E36" s="84">
        <f t="shared" si="1"/>
        <v>201601</v>
      </c>
      <c r="F36" s="84">
        <f t="shared" si="0"/>
        <v>201601</v>
      </c>
      <c r="G36" s="80">
        <f>IF(IFERROR(MATCH($B36,$B$1:B35,0),0)=0,1,0)</f>
        <v>1</v>
      </c>
      <c r="H36" s="80">
        <f t="array" ref="H36">IF(IFERROR(MATCH($B36&amp;E36,($B$1:B35)&amp;($E$1:E36),0),0)=0,1,0)</f>
        <v>1</v>
      </c>
      <c r="I36" s="80">
        <f t="shared" si="3"/>
        <v>38</v>
      </c>
      <c r="J36" s="82"/>
      <c r="K36" s="82"/>
      <c r="L36" s="83"/>
      <c r="M36" s="83"/>
      <c r="N36" s="83"/>
      <c r="O36" s="83"/>
      <c r="P36" s="46"/>
    </row>
    <row r="37" spans="1:16" x14ac:dyDescent="0.2">
      <c r="A37" s="80">
        <f t="shared" si="2"/>
        <v>36</v>
      </c>
      <c r="B37" s="48" t="s">
        <v>46</v>
      </c>
      <c r="C37" s="49">
        <v>36</v>
      </c>
      <c r="D37" s="50">
        <v>42370</v>
      </c>
      <c r="E37" s="84">
        <f t="shared" si="1"/>
        <v>201601</v>
      </c>
      <c r="F37" s="84">
        <f t="shared" si="0"/>
        <v>201601</v>
      </c>
      <c r="G37" s="80">
        <f>IF(IFERROR(MATCH($B37,$B$1:B36,0),0)=0,1,0)</f>
        <v>1</v>
      </c>
      <c r="H37" s="80">
        <f t="array" ref="H37">IF(IFERROR(MATCH($B37&amp;E37,($B$1:B36)&amp;($E$1:E37),0),0)=0,1,0)</f>
        <v>1</v>
      </c>
      <c r="I37" s="80">
        <f t="shared" si="3"/>
        <v>36</v>
      </c>
      <c r="J37" s="82"/>
      <c r="K37" s="82"/>
      <c r="L37" s="83"/>
      <c r="M37" s="83"/>
      <c r="N37" s="83"/>
      <c r="O37" s="83"/>
      <c r="P37" s="46"/>
    </row>
    <row r="38" spans="1:16" ht="16" x14ac:dyDescent="0.2">
      <c r="A38" s="80">
        <f t="shared" si="2"/>
        <v>37</v>
      </c>
      <c r="B38" s="51" t="s">
        <v>47</v>
      </c>
      <c r="C38" s="52">
        <v>25</v>
      </c>
      <c r="D38" s="50">
        <v>42370</v>
      </c>
      <c r="E38" s="84">
        <f t="shared" si="1"/>
        <v>201601</v>
      </c>
      <c r="F38" s="84">
        <f t="shared" si="0"/>
        <v>201601</v>
      </c>
      <c r="G38" s="80">
        <f>IF(IFERROR(MATCH($B38,$B$1:B37,0),0)=0,1,0)</f>
        <v>1</v>
      </c>
      <c r="H38" s="80">
        <f t="array" ref="H38">IF(IFERROR(MATCH($B38&amp;E38,($B$1:B37)&amp;($E$1:E38),0),0)=0,1,0)</f>
        <v>1</v>
      </c>
      <c r="I38" s="80">
        <f t="shared" si="3"/>
        <v>25</v>
      </c>
      <c r="J38" s="82"/>
      <c r="K38" s="107"/>
      <c r="L38" s="83"/>
      <c r="M38" s="83"/>
      <c r="N38" s="83"/>
      <c r="O38" s="83"/>
      <c r="P38" s="82"/>
    </row>
    <row r="39" spans="1:16" x14ac:dyDescent="0.2">
      <c r="A39" s="80">
        <f t="shared" si="2"/>
        <v>38</v>
      </c>
      <c r="B39" s="48" t="s">
        <v>48</v>
      </c>
      <c r="C39" s="49">
        <v>24</v>
      </c>
      <c r="D39" s="50">
        <v>42370</v>
      </c>
      <c r="E39" s="84">
        <f t="shared" si="1"/>
        <v>201601</v>
      </c>
      <c r="F39" s="84">
        <f t="shared" si="0"/>
        <v>201601</v>
      </c>
      <c r="G39" s="80">
        <f>IF(IFERROR(MATCH($B39,$B$1:B38,0),0)=0,1,0)</f>
        <v>1</v>
      </c>
      <c r="H39" s="80">
        <f t="array" ref="H39">IF(IFERROR(MATCH($B39&amp;E39,($B$1:B38)&amp;($E$1:E39),0),0)=0,1,0)</f>
        <v>1</v>
      </c>
      <c r="I39" s="80">
        <f t="shared" si="3"/>
        <v>24</v>
      </c>
      <c r="J39" s="82"/>
      <c r="L39" s="83"/>
      <c r="M39" s="83"/>
      <c r="N39" s="83"/>
      <c r="O39" s="83"/>
      <c r="P39" s="82"/>
    </row>
    <row r="40" spans="1:16" x14ac:dyDescent="0.2">
      <c r="A40" s="80">
        <f t="shared" si="2"/>
        <v>39</v>
      </c>
      <c r="B40" s="51" t="s">
        <v>49</v>
      </c>
      <c r="C40" s="52">
        <v>17</v>
      </c>
      <c r="D40" s="50">
        <v>42370</v>
      </c>
      <c r="E40" s="84">
        <f t="shared" si="1"/>
        <v>201601</v>
      </c>
      <c r="F40" s="84">
        <f t="shared" si="0"/>
        <v>201601</v>
      </c>
      <c r="G40" s="80">
        <f>IF(IFERROR(MATCH($B40,$B$1:B39,0),0)=0,1,0)</f>
        <v>1</v>
      </c>
      <c r="H40" s="80">
        <f t="array" ref="H40">IF(IFERROR(MATCH($B40&amp;E40,($B$1:B39)&amp;($E$1:E40),0),0)=0,1,0)</f>
        <v>1</v>
      </c>
      <c r="I40" s="80">
        <f t="shared" si="3"/>
        <v>17</v>
      </c>
      <c r="J40" s="82"/>
      <c r="K40" s="82"/>
      <c r="L40" s="82"/>
      <c r="M40" s="82"/>
      <c r="N40" s="82"/>
      <c r="O40" s="82"/>
      <c r="P40" s="82"/>
    </row>
    <row r="41" spans="1:16" x14ac:dyDescent="0.2">
      <c r="A41" s="80">
        <f t="shared" si="2"/>
        <v>40</v>
      </c>
      <c r="B41" s="48" t="s">
        <v>50</v>
      </c>
      <c r="C41" s="49">
        <v>15</v>
      </c>
      <c r="D41" s="50">
        <v>42370</v>
      </c>
      <c r="E41" s="84">
        <f t="shared" si="1"/>
        <v>201601</v>
      </c>
      <c r="F41" s="84">
        <f t="shared" si="0"/>
        <v>201601</v>
      </c>
      <c r="G41" s="80">
        <f>IF(IFERROR(MATCH($B41,$B$1:B40,0),0)=0,1,0)</f>
        <v>1</v>
      </c>
      <c r="H41" s="80">
        <f t="array" ref="H41">IF(IFERROR(MATCH($B41&amp;E41,($B$1:B40)&amp;($E$1:E41),0),0)=0,1,0)</f>
        <v>1</v>
      </c>
      <c r="I41" s="80">
        <f t="shared" si="3"/>
        <v>15</v>
      </c>
      <c r="J41" s="82"/>
      <c r="K41" s="82"/>
      <c r="L41" s="82"/>
      <c r="M41" s="82"/>
      <c r="N41" s="82"/>
      <c r="O41" s="82"/>
      <c r="P41" s="82"/>
    </row>
    <row r="42" spans="1:16" x14ac:dyDescent="0.2">
      <c r="A42" s="80">
        <f t="shared" si="2"/>
        <v>41</v>
      </c>
      <c r="B42" s="51" t="s">
        <v>51</v>
      </c>
      <c r="C42" s="52">
        <v>12</v>
      </c>
      <c r="D42" s="50">
        <v>42370</v>
      </c>
      <c r="E42" s="84">
        <f t="shared" si="1"/>
        <v>201601</v>
      </c>
      <c r="F42" s="84">
        <f t="shared" si="0"/>
        <v>201601</v>
      </c>
      <c r="G42" s="80">
        <f>IF(IFERROR(MATCH($B42,$B$1:B41,0),0)=0,1,0)</f>
        <v>1</v>
      </c>
      <c r="H42" s="80">
        <f t="array" ref="H42">IF(IFERROR(MATCH($B42&amp;E42,($B$1:B41)&amp;($E$1:E42),0),0)=0,1,0)</f>
        <v>1</v>
      </c>
      <c r="I42" s="80">
        <f t="shared" si="3"/>
        <v>12</v>
      </c>
      <c r="J42" s="82"/>
      <c r="K42" s="47"/>
      <c r="L42" s="47"/>
      <c r="M42" s="47"/>
      <c r="N42" s="47"/>
      <c r="O42" s="47"/>
      <c r="P42" s="82"/>
    </row>
    <row r="43" spans="1:16" x14ac:dyDescent="0.2">
      <c r="A43" s="80">
        <f t="shared" si="2"/>
        <v>42</v>
      </c>
      <c r="B43" s="48" t="s">
        <v>52</v>
      </c>
      <c r="C43" s="49">
        <v>11</v>
      </c>
      <c r="D43" s="50">
        <v>42370</v>
      </c>
      <c r="E43" s="84">
        <f t="shared" si="1"/>
        <v>201601</v>
      </c>
      <c r="F43" s="84">
        <f t="shared" si="0"/>
        <v>201601</v>
      </c>
      <c r="G43" s="80">
        <f>IF(IFERROR(MATCH($B43,$B$1:B42,0),0)=0,1,0)</f>
        <v>1</v>
      </c>
      <c r="H43" s="80">
        <f t="array" ref="H43">IF(IFERROR(MATCH($B43&amp;E43,($B$1:B42)&amp;($E$1:E43),0),0)=0,1,0)</f>
        <v>1</v>
      </c>
      <c r="I43" s="80">
        <f t="shared" si="3"/>
        <v>11</v>
      </c>
      <c r="J43" s="82"/>
      <c r="K43" s="82"/>
      <c r="L43" s="82"/>
      <c r="M43" s="82"/>
      <c r="N43" s="82"/>
      <c r="O43" s="82"/>
      <c r="P43" s="82"/>
    </row>
    <row r="44" spans="1:16" x14ac:dyDescent="0.2">
      <c r="A44" s="80">
        <f t="shared" si="2"/>
        <v>43</v>
      </c>
      <c r="B44" s="51" t="s">
        <v>53</v>
      </c>
      <c r="C44" s="52">
        <v>11</v>
      </c>
      <c r="D44" s="50">
        <v>42370</v>
      </c>
      <c r="E44" s="84">
        <f t="shared" si="1"/>
        <v>201601</v>
      </c>
      <c r="F44" s="84">
        <f t="shared" si="0"/>
        <v>201601</v>
      </c>
      <c r="G44" s="80">
        <f>IF(IFERROR(MATCH($B44,$B$1:B43,0),0)=0,1,0)</f>
        <v>1</v>
      </c>
      <c r="H44" s="80">
        <f t="array" ref="H44">IF(IFERROR(MATCH($B44&amp;E44,($B$1:B43)&amp;($E$1:E44),0),0)=0,1,0)</f>
        <v>1</v>
      </c>
      <c r="I44" s="80">
        <f t="shared" si="3"/>
        <v>11</v>
      </c>
      <c r="J44" s="82"/>
      <c r="K44" s="82"/>
      <c r="L44" s="82"/>
      <c r="M44" s="82"/>
      <c r="N44" s="82"/>
      <c r="O44" s="82"/>
      <c r="P44" s="82"/>
    </row>
    <row r="45" spans="1:16" x14ac:dyDescent="0.2">
      <c r="A45" s="80">
        <f t="shared" si="2"/>
        <v>44</v>
      </c>
      <c r="B45" s="48" t="s">
        <v>54</v>
      </c>
      <c r="C45" s="49">
        <v>11</v>
      </c>
      <c r="D45" s="50">
        <v>42370</v>
      </c>
      <c r="E45" s="84">
        <f t="shared" si="1"/>
        <v>201601</v>
      </c>
      <c r="F45" s="84">
        <f t="shared" si="0"/>
        <v>201601</v>
      </c>
      <c r="G45" s="80">
        <f>IF(IFERROR(MATCH($B45,$B$1:B44,0),0)=0,1,0)</f>
        <v>1</v>
      </c>
      <c r="H45" s="80">
        <f t="array" ref="H45">IF(IFERROR(MATCH($B45&amp;E45,($B$1:B44)&amp;($E$1:E45),0),0)=0,1,0)</f>
        <v>1</v>
      </c>
      <c r="I45" s="80">
        <f t="shared" si="3"/>
        <v>11</v>
      </c>
      <c r="J45" s="82"/>
      <c r="K45" s="82"/>
      <c r="L45" s="82"/>
      <c r="M45" s="82"/>
      <c r="N45" s="82"/>
      <c r="O45" s="82"/>
      <c r="P45" s="82"/>
    </row>
    <row r="46" spans="1:16" x14ac:dyDescent="0.2">
      <c r="A46" s="80">
        <f t="shared" si="2"/>
        <v>45</v>
      </c>
      <c r="B46" s="51" t="s">
        <v>55</v>
      </c>
      <c r="C46" s="52">
        <v>11</v>
      </c>
      <c r="D46" s="50">
        <v>42370</v>
      </c>
      <c r="E46" s="84">
        <f t="shared" si="1"/>
        <v>201601</v>
      </c>
      <c r="F46" s="84">
        <f t="shared" si="0"/>
        <v>201601</v>
      </c>
      <c r="G46" s="80">
        <f>IF(IFERROR(MATCH($B46,$B$1:B45,0),0)=0,1,0)</f>
        <v>1</v>
      </c>
      <c r="H46" s="80">
        <f t="array" ref="H46">IF(IFERROR(MATCH($B46&amp;E46,($B$1:B45)&amp;($E$1:E46),0),0)=0,1,0)</f>
        <v>1</v>
      </c>
      <c r="I46" s="80">
        <f t="shared" si="3"/>
        <v>11</v>
      </c>
      <c r="J46" s="82"/>
      <c r="K46" s="82"/>
      <c r="L46" s="82"/>
      <c r="M46" s="82"/>
      <c r="N46" s="82"/>
      <c r="O46" s="82"/>
      <c r="P46" s="82"/>
    </row>
    <row r="47" spans="1:16" x14ac:dyDescent="0.2">
      <c r="A47" s="80">
        <f t="shared" si="2"/>
        <v>46</v>
      </c>
      <c r="B47" s="48" t="s">
        <v>56</v>
      </c>
      <c r="C47" s="49">
        <v>8</v>
      </c>
      <c r="D47" s="50">
        <v>42370</v>
      </c>
      <c r="E47" s="84">
        <f t="shared" si="1"/>
        <v>201601</v>
      </c>
      <c r="F47" s="84">
        <f t="shared" si="0"/>
        <v>201601</v>
      </c>
      <c r="G47" s="80">
        <f>IF(IFERROR(MATCH($B47,$B$1:B46,0),0)=0,1,0)</f>
        <v>1</v>
      </c>
      <c r="H47" s="80">
        <f t="array" ref="H47">IF(IFERROR(MATCH($B47&amp;E47,($B$1:B46)&amp;($E$1:E47),0),0)=0,1,0)</f>
        <v>1</v>
      </c>
      <c r="I47" s="80">
        <f t="shared" si="3"/>
        <v>8</v>
      </c>
      <c r="J47" s="82"/>
      <c r="K47" s="82"/>
      <c r="L47" s="82"/>
      <c r="M47" s="82"/>
      <c r="N47" s="82"/>
      <c r="O47" s="82"/>
      <c r="P47" s="82"/>
    </row>
    <row r="48" spans="1:16" x14ac:dyDescent="0.2">
      <c r="A48" s="80">
        <f t="shared" si="2"/>
        <v>47</v>
      </c>
      <c r="B48" s="51" t="s">
        <v>57</v>
      </c>
      <c r="C48" s="52">
        <v>5</v>
      </c>
      <c r="D48" s="50">
        <v>42370</v>
      </c>
      <c r="E48" s="84">
        <f t="shared" si="1"/>
        <v>201601</v>
      </c>
      <c r="F48" s="84">
        <f t="shared" si="0"/>
        <v>201601</v>
      </c>
      <c r="G48" s="80">
        <f>IF(IFERROR(MATCH($B48,$B$1:B47,0),0)=0,1,0)</f>
        <v>1</v>
      </c>
      <c r="H48" s="80">
        <f t="array" ref="H48">IF(IFERROR(MATCH($B48&amp;E48,($B$1:B47)&amp;($E$1:E48),0),0)=0,1,0)</f>
        <v>1</v>
      </c>
      <c r="I48" s="80">
        <f t="shared" si="3"/>
        <v>5</v>
      </c>
      <c r="J48" s="82"/>
      <c r="K48" s="82"/>
      <c r="L48" s="82"/>
      <c r="M48" s="82"/>
      <c r="N48" s="82"/>
      <c r="O48" s="82"/>
      <c r="P48" s="82"/>
    </row>
    <row r="49" spans="1:16" x14ac:dyDescent="0.2">
      <c r="A49" s="80">
        <f t="shared" si="2"/>
        <v>48</v>
      </c>
      <c r="B49" s="48" t="s">
        <v>58</v>
      </c>
      <c r="C49" s="49">
        <v>3.96</v>
      </c>
      <c r="D49" s="50">
        <v>42370</v>
      </c>
      <c r="E49" s="84">
        <f t="shared" si="1"/>
        <v>201601</v>
      </c>
      <c r="F49" s="84">
        <f t="shared" si="0"/>
        <v>201601</v>
      </c>
      <c r="G49" s="80">
        <f>IF(IFERROR(MATCH($B49,$B$1:B48,0),0)=0,1,0)</f>
        <v>1</v>
      </c>
      <c r="H49" s="80">
        <f t="array" ref="H49">IF(IFERROR(MATCH($B49&amp;E49,($B$1:B48)&amp;($E$1:E49),0),0)=0,1,0)</f>
        <v>1</v>
      </c>
      <c r="I49" s="80">
        <f t="shared" si="3"/>
        <v>3.96</v>
      </c>
      <c r="J49" s="82"/>
      <c r="K49" s="82"/>
      <c r="L49" s="82"/>
      <c r="M49" s="82"/>
      <c r="N49" s="82"/>
      <c r="O49" s="82"/>
      <c r="P49" s="82"/>
    </row>
    <row r="50" spans="1:16" x14ac:dyDescent="0.2">
      <c r="A50" s="80">
        <f t="shared" si="2"/>
        <v>49</v>
      </c>
      <c r="B50" s="51" t="s">
        <v>59</v>
      </c>
      <c r="C50" s="52">
        <v>3</v>
      </c>
      <c r="D50" s="50">
        <v>42370</v>
      </c>
      <c r="E50" s="84">
        <f t="shared" si="1"/>
        <v>201601</v>
      </c>
      <c r="F50" s="84">
        <f t="shared" si="0"/>
        <v>201601</v>
      </c>
      <c r="G50" s="80">
        <f>IF(IFERROR(MATCH($B50,$B$1:B49,0),0)=0,1,0)</f>
        <v>1</v>
      </c>
      <c r="H50" s="80">
        <f t="array" ref="H50">IF(IFERROR(MATCH($B50&amp;E50,($B$1:B49)&amp;($E$1:E50),0),0)=0,1,0)</f>
        <v>1</v>
      </c>
      <c r="I50" s="80">
        <f t="shared" si="3"/>
        <v>3</v>
      </c>
      <c r="J50" s="82"/>
      <c r="K50" s="82"/>
      <c r="L50" s="82"/>
      <c r="M50" s="82"/>
      <c r="N50" s="82"/>
      <c r="O50" s="82"/>
      <c r="P50" s="82"/>
    </row>
    <row r="51" spans="1:16" x14ac:dyDescent="0.2">
      <c r="A51" s="80">
        <f t="shared" si="2"/>
        <v>50</v>
      </c>
      <c r="B51" s="48" t="s">
        <v>60</v>
      </c>
      <c r="C51" s="49">
        <v>3</v>
      </c>
      <c r="D51" s="50">
        <v>42370</v>
      </c>
      <c r="E51" s="84">
        <f t="shared" si="1"/>
        <v>201601</v>
      </c>
      <c r="F51" s="84">
        <f t="shared" si="0"/>
        <v>201601</v>
      </c>
      <c r="G51" s="80">
        <f>IF(IFERROR(MATCH($B51,$B$1:B50,0),0)=0,1,0)</f>
        <v>1</v>
      </c>
      <c r="H51" s="80">
        <f t="array" ref="H51">IF(IFERROR(MATCH($B51&amp;E51,($B$1:B50)&amp;($E$1:E51),0),0)=0,1,0)</f>
        <v>1</v>
      </c>
      <c r="I51" s="80">
        <f t="shared" si="3"/>
        <v>3</v>
      </c>
      <c r="J51" s="82"/>
      <c r="K51" s="82"/>
      <c r="L51" s="82"/>
      <c r="M51" s="82"/>
      <c r="N51" s="82"/>
      <c r="O51" s="82"/>
      <c r="P51" s="82"/>
    </row>
    <row r="52" spans="1:16" x14ac:dyDescent="0.2">
      <c r="A52" s="80">
        <f t="shared" si="2"/>
        <v>51</v>
      </c>
      <c r="B52" s="51" t="s">
        <v>61</v>
      </c>
      <c r="C52" s="52">
        <v>3</v>
      </c>
      <c r="D52" s="50">
        <v>42370</v>
      </c>
      <c r="E52" s="84">
        <f t="shared" si="1"/>
        <v>201601</v>
      </c>
      <c r="F52" s="84">
        <f t="shared" si="0"/>
        <v>201601</v>
      </c>
      <c r="G52" s="80">
        <f>IF(IFERROR(MATCH($B52,$B$1:B51,0),0)=0,1,0)</f>
        <v>1</v>
      </c>
      <c r="H52" s="80">
        <f t="array" ref="H52">IF(IFERROR(MATCH($B52&amp;E52,($B$1:B51)&amp;($E$1:E52),0),0)=0,1,0)</f>
        <v>1</v>
      </c>
      <c r="I52" s="80">
        <f t="shared" si="3"/>
        <v>3</v>
      </c>
      <c r="J52" s="82"/>
      <c r="K52" s="82"/>
      <c r="L52" s="82"/>
      <c r="M52" s="82"/>
      <c r="N52" s="82"/>
      <c r="O52" s="82"/>
      <c r="P52" s="82"/>
    </row>
    <row r="53" spans="1:16" x14ac:dyDescent="0.2">
      <c r="A53" s="80">
        <f t="shared" si="2"/>
        <v>52</v>
      </c>
      <c r="B53" s="51" t="s">
        <v>11</v>
      </c>
      <c r="C53" s="52">
        <v>59</v>
      </c>
      <c r="D53" s="50">
        <v>42401</v>
      </c>
      <c r="E53" s="84">
        <f t="shared" si="1"/>
        <v>201602</v>
      </c>
      <c r="F53" s="84">
        <f t="shared" si="0"/>
        <v>201601</v>
      </c>
      <c r="G53" s="80">
        <f>IF(IFERROR(MATCH($B53,$B$1:B52,0),0)=0,1,0)</f>
        <v>0</v>
      </c>
      <c r="H53" s="80">
        <f t="array" ref="H53">IF(IFERROR(MATCH($B53&amp;E53,($B$1:B52)&amp;($E$1:E53),0),0)=0,1,0)</f>
        <v>1</v>
      </c>
      <c r="I53" s="80">
        <f t="shared" si="3"/>
        <v>59</v>
      </c>
      <c r="J53" s="82"/>
      <c r="K53" s="82"/>
      <c r="L53" s="82"/>
      <c r="M53" s="82"/>
      <c r="N53" s="82"/>
      <c r="O53" s="82"/>
      <c r="P53" s="82"/>
    </row>
    <row r="54" spans="1:16" x14ac:dyDescent="0.2">
      <c r="A54" s="80">
        <f t="shared" si="2"/>
        <v>53</v>
      </c>
      <c r="B54" s="48" t="s">
        <v>14</v>
      </c>
      <c r="C54" s="49">
        <v>32</v>
      </c>
      <c r="D54" s="50">
        <v>42401</v>
      </c>
      <c r="E54" s="84">
        <f t="shared" si="1"/>
        <v>201602</v>
      </c>
      <c r="F54" s="84">
        <f t="shared" si="0"/>
        <v>201601</v>
      </c>
      <c r="G54" s="80">
        <f>IF(IFERROR(MATCH($B54,$B$1:B53,0),0)=0,1,0)</f>
        <v>0</v>
      </c>
      <c r="H54" s="80">
        <f t="array" ref="H54">IF(IFERROR(MATCH($B54&amp;E54,($B$1:B53)&amp;($E$1:E54),0),0)=0,1,0)</f>
        <v>1</v>
      </c>
      <c r="I54" s="80">
        <f t="shared" si="3"/>
        <v>32</v>
      </c>
      <c r="J54" s="82"/>
      <c r="K54" s="82"/>
      <c r="L54" s="82"/>
      <c r="M54" s="82"/>
      <c r="N54" s="82"/>
      <c r="O54" s="82"/>
      <c r="P54" s="82"/>
    </row>
    <row r="55" spans="1:16" x14ac:dyDescent="0.2">
      <c r="A55" s="80">
        <f t="shared" si="2"/>
        <v>54</v>
      </c>
      <c r="B55" s="48" t="s">
        <v>62</v>
      </c>
      <c r="C55" s="49">
        <v>752</v>
      </c>
      <c r="D55" s="50">
        <v>42401</v>
      </c>
      <c r="E55" s="84">
        <f t="shared" si="1"/>
        <v>201602</v>
      </c>
      <c r="F55" s="84">
        <f t="shared" si="0"/>
        <v>201602</v>
      </c>
      <c r="G55" s="80">
        <f>IF(IFERROR(MATCH($B55,$B$1:B54,0),0)=0,1,0)</f>
        <v>1</v>
      </c>
      <c r="H55" s="80">
        <f t="array" ref="H55">IF(IFERROR(MATCH($B55&amp;E55,($B$1:B54)&amp;($E$1:E55),0),0)=0,1,0)</f>
        <v>1</v>
      </c>
      <c r="I55" s="80">
        <f t="shared" si="3"/>
        <v>752</v>
      </c>
      <c r="J55" s="82"/>
      <c r="K55" s="82"/>
      <c r="L55" s="82"/>
      <c r="M55" s="82"/>
      <c r="N55" s="82"/>
      <c r="O55" s="82"/>
      <c r="P55" s="82"/>
    </row>
    <row r="56" spans="1:16" x14ac:dyDescent="0.2">
      <c r="A56" s="80">
        <f t="shared" si="2"/>
        <v>55</v>
      </c>
      <c r="B56" s="48" t="s">
        <v>16</v>
      </c>
      <c r="C56" s="49">
        <v>61.999999999999993</v>
      </c>
      <c r="D56" s="50">
        <v>42401</v>
      </c>
      <c r="E56" s="84">
        <f t="shared" si="1"/>
        <v>201602</v>
      </c>
      <c r="F56" s="84">
        <f t="shared" si="0"/>
        <v>201601</v>
      </c>
      <c r="G56" s="80">
        <f>IF(IFERROR(MATCH($B56,$B$1:B55,0),0)=0,1,0)</f>
        <v>0</v>
      </c>
      <c r="H56" s="80">
        <f t="array" ref="H56">IF(IFERROR(MATCH($B56&amp;E56,($B$1:B55)&amp;($E$1:E56),0),0)=0,1,0)</f>
        <v>1</v>
      </c>
      <c r="I56" s="80">
        <f t="shared" si="3"/>
        <v>61.999999999999993</v>
      </c>
      <c r="J56" s="82"/>
      <c r="K56" s="82"/>
      <c r="L56" s="82"/>
      <c r="M56" s="82"/>
      <c r="N56" s="82"/>
      <c r="O56" s="82"/>
      <c r="P56" s="82"/>
    </row>
    <row r="57" spans="1:16" x14ac:dyDescent="0.2">
      <c r="A57" s="80">
        <f t="shared" si="2"/>
        <v>56</v>
      </c>
      <c r="B57" s="51" t="s">
        <v>63</v>
      </c>
      <c r="C57" s="52">
        <v>3</v>
      </c>
      <c r="D57" s="50">
        <v>42401</v>
      </c>
      <c r="E57" s="84">
        <f t="shared" si="1"/>
        <v>201602</v>
      </c>
      <c r="F57" s="84">
        <f t="shared" si="0"/>
        <v>201602</v>
      </c>
      <c r="G57" s="80">
        <f>IF(IFERROR(MATCH($B57,$B$1:B56,0),0)=0,1,0)</f>
        <v>1</v>
      </c>
      <c r="H57" s="80">
        <f t="array" ref="H57">IF(IFERROR(MATCH($B57&amp;E57,($B$1:B56)&amp;($E$1:E57),0),0)=0,1,0)</f>
        <v>1</v>
      </c>
      <c r="I57" s="80">
        <f t="shared" si="3"/>
        <v>3</v>
      </c>
      <c r="J57" s="82"/>
      <c r="K57" s="82"/>
      <c r="L57" s="82"/>
      <c r="M57" s="82"/>
      <c r="N57" s="82"/>
      <c r="O57" s="82"/>
      <c r="P57" s="82"/>
    </row>
    <row r="58" spans="1:16" x14ac:dyDescent="0.2">
      <c r="A58" s="80">
        <f t="shared" si="2"/>
        <v>57</v>
      </c>
      <c r="B58" s="48" t="s">
        <v>17</v>
      </c>
      <c r="C58" s="49">
        <v>148</v>
      </c>
      <c r="D58" s="50">
        <v>42401</v>
      </c>
      <c r="E58" s="84">
        <f t="shared" si="1"/>
        <v>201602</v>
      </c>
      <c r="F58" s="84">
        <f t="shared" si="0"/>
        <v>201601</v>
      </c>
      <c r="G58" s="80">
        <f>IF(IFERROR(MATCH($B58,$B$1:B57,0),0)=0,1,0)</f>
        <v>0</v>
      </c>
      <c r="H58" s="80">
        <f t="array" ref="H58">IF(IFERROR(MATCH($B58&amp;E58,($B$1:B57)&amp;($E$1:E58),0),0)=0,1,0)</f>
        <v>1</v>
      </c>
      <c r="I58" s="80">
        <f t="shared" si="3"/>
        <v>148</v>
      </c>
      <c r="J58" s="82"/>
      <c r="K58" s="82"/>
      <c r="L58" s="82"/>
      <c r="M58" s="82"/>
      <c r="N58" s="82"/>
      <c r="O58" s="82"/>
      <c r="P58" s="82"/>
    </row>
    <row r="59" spans="1:16" x14ac:dyDescent="0.2">
      <c r="A59" s="80">
        <f t="shared" si="2"/>
        <v>58</v>
      </c>
      <c r="B59" s="51" t="s">
        <v>20</v>
      </c>
      <c r="C59" s="52">
        <v>648</v>
      </c>
      <c r="D59" s="50">
        <v>42401</v>
      </c>
      <c r="E59" s="84">
        <f t="shared" si="1"/>
        <v>201602</v>
      </c>
      <c r="F59" s="84">
        <f t="shared" si="0"/>
        <v>201601</v>
      </c>
      <c r="G59" s="80">
        <f>IF(IFERROR(MATCH($B59,$B$1:B58,0),0)=0,1,0)</f>
        <v>0</v>
      </c>
      <c r="H59" s="80">
        <f t="array" ref="H59">IF(IFERROR(MATCH($B59&amp;E59,($B$1:B58)&amp;($E$1:E59),0),0)=0,1,0)</f>
        <v>1</v>
      </c>
      <c r="I59" s="80">
        <f t="shared" si="3"/>
        <v>648</v>
      </c>
      <c r="J59" s="82"/>
      <c r="K59" s="82"/>
      <c r="L59" s="82"/>
      <c r="M59" s="82"/>
      <c r="N59" s="82"/>
      <c r="O59" s="82"/>
      <c r="P59" s="82"/>
    </row>
    <row r="60" spans="1:16" x14ac:dyDescent="0.2">
      <c r="A60" s="80">
        <f t="shared" si="2"/>
        <v>59</v>
      </c>
      <c r="B60" s="48" t="s">
        <v>21</v>
      </c>
      <c r="C60" s="49">
        <v>67</v>
      </c>
      <c r="D60" s="50">
        <v>42401</v>
      </c>
      <c r="E60" s="84">
        <f t="shared" si="1"/>
        <v>201602</v>
      </c>
      <c r="F60" s="84">
        <f t="shared" si="0"/>
        <v>201601</v>
      </c>
      <c r="G60" s="80">
        <f>IF(IFERROR(MATCH($B60,$B$1:B59,0),0)=0,1,0)</f>
        <v>0</v>
      </c>
      <c r="H60" s="80">
        <f t="array" ref="H60">IF(IFERROR(MATCH($B60&amp;E60,($B$1:B59)&amp;($E$1:E60),0),0)=0,1,0)</f>
        <v>1</v>
      </c>
      <c r="I60" s="80">
        <f t="shared" si="3"/>
        <v>67</v>
      </c>
      <c r="J60" s="82"/>
      <c r="K60" s="82"/>
      <c r="L60" s="82"/>
      <c r="M60" s="82"/>
      <c r="N60" s="82"/>
      <c r="O60" s="82"/>
      <c r="P60" s="82"/>
    </row>
    <row r="61" spans="1:16" x14ac:dyDescent="0.2">
      <c r="A61" s="80">
        <f t="shared" si="2"/>
        <v>60</v>
      </c>
      <c r="B61" s="51" t="s">
        <v>22</v>
      </c>
      <c r="C61" s="52">
        <v>1783</v>
      </c>
      <c r="D61" s="50">
        <v>42401</v>
      </c>
      <c r="E61" s="84">
        <f t="shared" si="1"/>
        <v>201602</v>
      </c>
      <c r="F61" s="84">
        <f t="shared" si="0"/>
        <v>201601</v>
      </c>
      <c r="G61" s="80">
        <f>IF(IFERROR(MATCH($B61,$B$1:B60,0),0)=0,1,0)</f>
        <v>0</v>
      </c>
      <c r="H61" s="80">
        <f t="array" ref="H61">IF(IFERROR(MATCH($B61&amp;E61,($B$1:B60)&amp;($E$1:E61),0),0)=0,1,0)</f>
        <v>1</v>
      </c>
      <c r="I61" s="80">
        <f t="shared" si="3"/>
        <v>1783</v>
      </c>
      <c r="J61" s="82"/>
      <c r="K61" s="82"/>
      <c r="L61" s="82"/>
      <c r="M61" s="82"/>
      <c r="N61" s="82"/>
      <c r="O61" s="82"/>
      <c r="P61" s="82"/>
    </row>
    <row r="62" spans="1:16" x14ac:dyDescent="0.2">
      <c r="A62" s="80">
        <f t="shared" si="2"/>
        <v>61</v>
      </c>
      <c r="B62" s="48" t="s">
        <v>23</v>
      </c>
      <c r="C62" s="49">
        <v>720</v>
      </c>
      <c r="D62" s="50">
        <v>42401</v>
      </c>
      <c r="E62" s="84">
        <f t="shared" si="1"/>
        <v>201602</v>
      </c>
      <c r="F62" s="84">
        <f t="shared" si="0"/>
        <v>201601</v>
      </c>
      <c r="G62" s="80">
        <f>IF(IFERROR(MATCH($B62,$B$1:B61,0),0)=0,1,0)</f>
        <v>0</v>
      </c>
      <c r="H62" s="80">
        <f t="array" ref="H62">IF(IFERROR(MATCH($B62&amp;E62,($B$1:B61)&amp;($E$1:E62),0),0)=0,1,0)</f>
        <v>1</v>
      </c>
      <c r="I62" s="80">
        <f t="shared" si="3"/>
        <v>720</v>
      </c>
      <c r="J62" s="82"/>
      <c r="K62" s="82"/>
      <c r="L62" s="82"/>
      <c r="M62" s="82"/>
      <c r="N62" s="82"/>
      <c r="O62" s="82"/>
      <c r="P62" s="82"/>
    </row>
    <row r="63" spans="1:16" x14ac:dyDescent="0.2">
      <c r="A63" s="80">
        <f t="shared" si="2"/>
        <v>62</v>
      </c>
      <c r="B63" s="51" t="s">
        <v>24</v>
      </c>
      <c r="C63" s="52">
        <v>2057</v>
      </c>
      <c r="D63" s="50">
        <v>42401</v>
      </c>
      <c r="E63" s="84">
        <f t="shared" si="1"/>
        <v>201602</v>
      </c>
      <c r="F63" s="84">
        <f t="shared" si="0"/>
        <v>201601</v>
      </c>
      <c r="G63" s="80">
        <f>IF(IFERROR(MATCH($B63,$B$1:B62,0),0)=0,1,0)</f>
        <v>0</v>
      </c>
      <c r="H63" s="80">
        <f t="array" ref="H63">IF(IFERROR(MATCH($B63&amp;E63,($B$1:B62)&amp;($E$1:E63),0),0)=0,1,0)</f>
        <v>1</v>
      </c>
      <c r="I63" s="80">
        <f t="shared" si="3"/>
        <v>2057</v>
      </c>
      <c r="J63" s="82"/>
      <c r="K63" s="82"/>
      <c r="L63" s="82"/>
      <c r="M63" s="82"/>
      <c r="N63" s="82"/>
      <c r="O63" s="82"/>
      <c r="P63" s="82"/>
    </row>
    <row r="64" spans="1:16" x14ac:dyDescent="0.2">
      <c r="A64" s="80">
        <f t="shared" si="2"/>
        <v>63</v>
      </c>
      <c r="B64" s="51" t="s">
        <v>26</v>
      </c>
      <c r="C64" s="52">
        <v>185</v>
      </c>
      <c r="D64" s="50">
        <v>42401</v>
      </c>
      <c r="E64" s="84">
        <f t="shared" si="1"/>
        <v>201602</v>
      </c>
      <c r="F64" s="84">
        <f t="shared" si="0"/>
        <v>201601</v>
      </c>
      <c r="G64" s="80">
        <f>IF(IFERROR(MATCH($B64,$B$1:B63,0),0)=0,1,0)</f>
        <v>0</v>
      </c>
      <c r="H64" s="80">
        <f t="array" ref="H64">IF(IFERROR(MATCH($B64&amp;E64,($B$1:B63)&amp;($E$1:E64),0),0)=0,1,0)</f>
        <v>1</v>
      </c>
      <c r="I64" s="80">
        <f t="shared" si="3"/>
        <v>185</v>
      </c>
      <c r="J64" s="82"/>
      <c r="K64" s="82"/>
      <c r="L64" s="82"/>
      <c r="M64" s="82"/>
      <c r="N64" s="82"/>
      <c r="O64" s="82"/>
      <c r="P64" s="82"/>
    </row>
    <row r="65" spans="1:16" x14ac:dyDescent="0.2">
      <c r="A65" s="80">
        <f t="shared" si="2"/>
        <v>64</v>
      </c>
      <c r="B65" s="51" t="s">
        <v>28</v>
      </c>
      <c r="C65" s="52">
        <v>153</v>
      </c>
      <c r="D65" s="50">
        <v>42401</v>
      </c>
      <c r="E65" s="84">
        <f t="shared" si="1"/>
        <v>201602</v>
      </c>
      <c r="F65" s="84">
        <f t="shared" si="0"/>
        <v>201601</v>
      </c>
      <c r="G65" s="80">
        <f>IF(IFERROR(MATCH($B65,$B$1:B64,0),0)=0,1,0)</f>
        <v>0</v>
      </c>
      <c r="H65" s="80">
        <f t="array" ref="H65">IF(IFERROR(MATCH($B65&amp;E65,($B$1:B64)&amp;($E$1:E65),0),0)=0,1,0)</f>
        <v>1</v>
      </c>
      <c r="I65" s="80">
        <f t="shared" si="3"/>
        <v>153</v>
      </c>
      <c r="J65" s="82"/>
      <c r="K65" s="82"/>
      <c r="L65" s="82"/>
      <c r="M65" s="82"/>
      <c r="N65" s="82"/>
      <c r="O65" s="82"/>
      <c r="P65" s="82"/>
    </row>
    <row r="66" spans="1:16" x14ac:dyDescent="0.2">
      <c r="A66" s="80">
        <f t="shared" si="2"/>
        <v>65</v>
      </c>
      <c r="B66" s="51" t="s">
        <v>32</v>
      </c>
      <c r="C66" s="52">
        <v>227</v>
      </c>
      <c r="D66" s="50">
        <v>42401</v>
      </c>
      <c r="E66" s="84">
        <f t="shared" si="1"/>
        <v>201602</v>
      </c>
      <c r="F66" s="84">
        <f t="shared" ref="F66:F129" si="4">INDEX($B:$E,MATCH(B66,$B:$B,0),4)</f>
        <v>201601</v>
      </c>
      <c r="G66" s="80">
        <f>IF(IFERROR(MATCH($B66,$B$1:B65,0),0)=0,1,0)</f>
        <v>0</v>
      </c>
      <c r="H66" s="80">
        <f t="array" ref="H66">IF(IFERROR(MATCH($B66&amp;E66,($B$1:B65)&amp;($E$1:E66),0),0)=0,1,0)</f>
        <v>1</v>
      </c>
      <c r="I66" s="80">
        <f t="shared" ref="I66:I129" si="5">SUMIFS($C:$C,$B:$B,$B66,$E:$E,$E66)</f>
        <v>227</v>
      </c>
      <c r="J66" s="82"/>
      <c r="K66" s="82"/>
      <c r="L66" s="82"/>
      <c r="M66" s="82"/>
      <c r="N66" s="82"/>
      <c r="O66" s="82"/>
      <c r="P66" s="82"/>
    </row>
    <row r="67" spans="1:16" x14ac:dyDescent="0.2">
      <c r="A67" s="80">
        <f t="shared" si="2"/>
        <v>66</v>
      </c>
      <c r="B67" s="48" t="s">
        <v>33</v>
      </c>
      <c r="C67" s="49">
        <v>65</v>
      </c>
      <c r="D67" s="50">
        <v>42401</v>
      </c>
      <c r="E67" s="84">
        <f t="shared" ref="E67:E130" si="6">_xlfn.NUMBERVALUE(YEAR(D67)&amp;IF(MONTH(D67)&lt;10,"0"&amp;MONTH(D67),MONTH(D67)))</f>
        <v>201602</v>
      </c>
      <c r="F67" s="84">
        <f t="shared" si="4"/>
        <v>201601</v>
      </c>
      <c r="G67" s="80">
        <f>IF(IFERROR(MATCH($B67,$B$1:B66,0),0)=0,1,0)</f>
        <v>0</v>
      </c>
      <c r="H67" s="80">
        <f t="array" ref="H67">IF(IFERROR(MATCH($B67&amp;E67,($B$1:B66)&amp;($E$1:E67),0),0)=0,1,0)</f>
        <v>1</v>
      </c>
      <c r="I67" s="80">
        <f t="shared" si="5"/>
        <v>65</v>
      </c>
      <c r="J67" s="82"/>
      <c r="K67" s="82"/>
      <c r="L67" s="82"/>
      <c r="M67" s="82"/>
      <c r="N67" s="82"/>
      <c r="O67" s="82"/>
      <c r="P67" s="82"/>
    </row>
    <row r="68" spans="1:16" x14ac:dyDescent="0.2">
      <c r="A68" s="80">
        <f t="shared" ref="A68:A131" si="7">A67+1</f>
        <v>67</v>
      </c>
      <c r="B68" s="51" t="s">
        <v>34</v>
      </c>
      <c r="C68" s="52">
        <v>234.00000000000003</v>
      </c>
      <c r="D68" s="50">
        <v>42401</v>
      </c>
      <c r="E68" s="84">
        <f t="shared" si="6"/>
        <v>201602</v>
      </c>
      <c r="F68" s="84">
        <f t="shared" si="4"/>
        <v>201601</v>
      </c>
      <c r="G68" s="80">
        <f>IF(IFERROR(MATCH($B68,$B$1:B67,0),0)=0,1,0)</f>
        <v>0</v>
      </c>
      <c r="H68" s="80">
        <f t="array" ref="H68">IF(IFERROR(MATCH($B68&amp;E68,($B$1:B67)&amp;($E$1:E68),0),0)=0,1,0)</f>
        <v>1</v>
      </c>
      <c r="I68" s="80">
        <f t="shared" si="5"/>
        <v>234.00000000000003</v>
      </c>
      <c r="J68" s="82"/>
      <c r="K68" s="82"/>
      <c r="L68" s="82"/>
      <c r="M68" s="82"/>
      <c r="N68" s="82"/>
      <c r="O68" s="82"/>
      <c r="P68" s="82"/>
    </row>
    <row r="69" spans="1:16" x14ac:dyDescent="0.2">
      <c r="A69" s="80">
        <f t="shared" si="7"/>
        <v>68</v>
      </c>
      <c r="B69" s="48" t="s">
        <v>35</v>
      </c>
      <c r="C69" s="49">
        <v>39</v>
      </c>
      <c r="D69" s="50">
        <v>42401</v>
      </c>
      <c r="E69" s="84">
        <f t="shared" si="6"/>
        <v>201602</v>
      </c>
      <c r="F69" s="84">
        <f t="shared" si="4"/>
        <v>201601</v>
      </c>
      <c r="G69" s="80">
        <f>IF(IFERROR(MATCH($B69,$B$1:B68,0),0)=0,1,0)</f>
        <v>0</v>
      </c>
      <c r="H69" s="80">
        <f t="array" ref="H69">IF(IFERROR(MATCH($B69&amp;E69,($B$1:B68)&amp;($E$1:E69),0),0)=0,1,0)</f>
        <v>1</v>
      </c>
      <c r="I69" s="80">
        <f t="shared" si="5"/>
        <v>39</v>
      </c>
      <c r="J69" s="82"/>
      <c r="K69" s="82"/>
      <c r="L69" s="82"/>
      <c r="M69" s="82"/>
      <c r="N69" s="82"/>
      <c r="O69" s="82"/>
      <c r="P69" s="82"/>
    </row>
    <row r="70" spans="1:16" x14ac:dyDescent="0.2">
      <c r="A70" s="80">
        <f t="shared" si="7"/>
        <v>69</v>
      </c>
      <c r="B70" s="48" t="s">
        <v>37</v>
      </c>
      <c r="C70" s="49">
        <v>156</v>
      </c>
      <c r="D70" s="50">
        <v>42401</v>
      </c>
      <c r="E70" s="84">
        <f t="shared" si="6"/>
        <v>201602</v>
      </c>
      <c r="F70" s="84">
        <f t="shared" si="4"/>
        <v>201601</v>
      </c>
      <c r="G70" s="80">
        <f>IF(IFERROR(MATCH($B70,$B$1:B69,0),0)=0,1,0)</f>
        <v>0</v>
      </c>
      <c r="H70" s="80">
        <f t="array" ref="H70">IF(IFERROR(MATCH($B70&amp;E70,($B$1:B69)&amp;($E$1:E70),0),0)=0,1,0)</f>
        <v>1</v>
      </c>
      <c r="I70" s="80">
        <f t="shared" si="5"/>
        <v>156</v>
      </c>
      <c r="J70" s="82"/>
      <c r="K70" s="82"/>
      <c r="L70" s="82"/>
      <c r="M70" s="82"/>
      <c r="N70" s="82"/>
      <c r="O70" s="82"/>
      <c r="P70" s="82"/>
    </row>
    <row r="71" spans="1:16" x14ac:dyDescent="0.2">
      <c r="A71" s="80">
        <f t="shared" si="7"/>
        <v>70</v>
      </c>
      <c r="B71" s="51" t="s">
        <v>38</v>
      </c>
      <c r="C71" s="52">
        <v>24</v>
      </c>
      <c r="D71" s="50">
        <v>42401</v>
      </c>
      <c r="E71" s="84">
        <f t="shared" si="6"/>
        <v>201602</v>
      </c>
      <c r="F71" s="84">
        <f t="shared" si="4"/>
        <v>201601</v>
      </c>
      <c r="G71" s="80">
        <f>IF(IFERROR(MATCH($B71,$B$1:B70,0),0)=0,1,0)</f>
        <v>0</v>
      </c>
      <c r="H71" s="80">
        <f t="array" ref="H71">IF(IFERROR(MATCH($B71&amp;E71,($B$1:B70)&amp;($E$1:E71),0),0)=0,1,0)</f>
        <v>1</v>
      </c>
      <c r="I71" s="80">
        <f t="shared" si="5"/>
        <v>24</v>
      </c>
      <c r="J71" s="82"/>
      <c r="K71" s="82"/>
      <c r="L71" s="82"/>
      <c r="M71" s="82"/>
      <c r="N71" s="82"/>
      <c r="O71" s="82"/>
      <c r="P71" s="82"/>
    </row>
    <row r="72" spans="1:16" x14ac:dyDescent="0.2">
      <c r="A72" s="80">
        <f t="shared" si="7"/>
        <v>71</v>
      </c>
      <c r="B72" s="48" t="s">
        <v>39</v>
      </c>
      <c r="C72" s="49">
        <v>168</v>
      </c>
      <c r="D72" s="50">
        <v>42401</v>
      </c>
      <c r="E72" s="84">
        <f t="shared" si="6"/>
        <v>201602</v>
      </c>
      <c r="F72" s="84">
        <f t="shared" si="4"/>
        <v>201601</v>
      </c>
      <c r="G72" s="80">
        <f>IF(IFERROR(MATCH($B72,$B$1:B71,0),0)=0,1,0)</f>
        <v>0</v>
      </c>
      <c r="H72" s="80">
        <f t="array" ref="H72">IF(IFERROR(MATCH($B72&amp;E72,($B$1:B71)&amp;($E$1:E72),0),0)=0,1,0)</f>
        <v>1</v>
      </c>
      <c r="I72" s="80">
        <f t="shared" si="5"/>
        <v>168</v>
      </c>
      <c r="J72" s="82"/>
      <c r="K72" s="82"/>
      <c r="L72" s="82"/>
      <c r="M72" s="82"/>
      <c r="N72" s="82"/>
      <c r="O72" s="82"/>
      <c r="P72" s="82"/>
    </row>
    <row r="73" spans="1:16" x14ac:dyDescent="0.2">
      <c r="A73" s="80">
        <f t="shared" si="7"/>
        <v>72</v>
      </c>
      <c r="B73" s="51" t="s">
        <v>41</v>
      </c>
      <c r="C73" s="52">
        <v>98</v>
      </c>
      <c r="D73" s="50">
        <v>42401</v>
      </c>
      <c r="E73" s="84">
        <f t="shared" si="6"/>
        <v>201602</v>
      </c>
      <c r="F73" s="84">
        <f t="shared" si="4"/>
        <v>201601</v>
      </c>
      <c r="G73" s="80">
        <f>IF(IFERROR(MATCH($B73,$B$1:B72,0),0)=0,1,0)</f>
        <v>0</v>
      </c>
      <c r="H73" s="80">
        <f t="array" ref="H73">IF(IFERROR(MATCH($B73&amp;E73,($B$1:B72)&amp;($E$1:E73),0),0)=0,1,0)</f>
        <v>1</v>
      </c>
      <c r="I73" s="80">
        <f t="shared" si="5"/>
        <v>98</v>
      </c>
      <c r="J73" s="82"/>
      <c r="K73" s="82"/>
      <c r="L73" s="82"/>
      <c r="M73" s="82"/>
      <c r="N73" s="82"/>
      <c r="O73" s="82"/>
      <c r="P73" s="82"/>
    </row>
    <row r="74" spans="1:16" x14ac:dyDescent="0.2">
      <c r="A74" s="80">
        <f t="shared" si="7"/>
        <v>73</v>
      </c>
      <c r="B74" s="48" t="s">
        <v>42</v>
      </c>
      <c r="C74" s="49">
        <v>435.99999999999994</v>
      </c>
      <c r="D74" s="50">
        <v>42401</v>
      </c>
      <c r="E74" s="84">
        <f t="shared" si="6"/>
        <v>201602</v>
      </c>
      <c r="F74" s="84">
        <f t="shared" si="4"/>
        <v>201601</v>
      </c>
      <c r="G74" s="80">
        <f>IF(IFERROR(MATCH($B74,$B$1:B73,0),0)=0,1,0)</f>
        <v>0</v>
      </c>
      <c r="H74" s="80">
        <f t="array" ref="H74">IF(IFERROR(MATCH($B74&amp;E74,($B$1:B73)&amp;($E$1:E74),0),0)=0,1,0)</f>
        <v>1</v>
      </c>
      <c r="I74" s="80">
        <f t="shared" si="5"/>
        <v>435.99999999999994</v>
      </c>
      <c r="J74" s="82"/>
      <c r="K74" s="82"/>
      <c r="L74" s="82"/>
      <c r="M74" s="82"/>
      <c r="N74" s="82"/>
      <c r="O74" s="82"/>
      <c r="P74" s="82"/>
    </row>
    <row r="75" spans="1:16" x14ac:dyDescent="0.2">
      <c r="A75" s="80">
        <f t="shared" si="7"/>
        <v>74</v>
      </c>
      <c r="B75" s="51" t="s">
        <v>45</v>
      </c>
      <c r="C75" s="52">
        <v>110</v>
      </c>
      <c r="D75" s="50">
        <v>42401</v>
      </c>
      <c r="E75" s="84">
        <f t="shared" si="6"/>
        <v>201602</v>
      </c>
      <c r="F75" s="84">
        <f t="shared" si="4"/>
        <v>201601</v>
      </c>
      <c r="G75" s="80">
        <f>IF(IFERROR(MATCH($B75,$B$1:B74,0),0)=0,1,0)</f>
        <v>0</v>
      </c>
      <c r="H75" s="80">
        <f t="array" ref="H75">IF(IFERROR(MATCH($B75&amp;E75,($B$1:B74)&amp;($E$1:E75),0),0)=0,1,0)</f>
        <v>1</v>
      </c>
      <c r="I75" s="80">
        <f t="shared" si="5"/>
        <v>110</v>
      </c>
      <c r="J75" s="82"/>
      <c r="K75" s="82"/>
      <c r="L75" s="82"/>
      <c r="M75" s="82"/>
      <c r="N75" s="82"/>
      <c r="O75" s="82"/>
      <c r="P75" s="82"/>
    </row>
    <row r="76" spans="1:16" x14ac:dyDescent="0.2">
      <c r="A76" s="80">
        <f t="shared" si="7"/>
        <v>75</v>
      </c>
      <c r="B76" s="51" t="s">
        <v>49</v>
      </c>
      <c r="C76" s="52">
        <v>21</v>
      </c>
      <c r="D76" s="50">
        <v>42401</v>
      </c>
      <c r="E76" s="84">
        <f t="shared" si="6"/>
        <v>201602</v>
      </c>
      <c r="F76" s="84">
        <f t="shared" si="4"/>
        <v>201601</v>
      </c>
      <c r="G76" s="80">
        <f>IF(IFERROR(MATCH($B76,$B$1:B75,0),0)=0,1,0)</f>
        <v>0</v>
      </c>
      <c r="H76" s="80">
        <f t="array" ref="H76">IF(IFERROR(MATCH($B76&amp;E76,($B$1:B75)&amp;($E$1:E76),0),0)=0,1,0)</f>
        <v>1</v>
      </c>
      <c r="I76" s="80">
        <f t="shared" si="5"/>
        <v>21</v>
      </c>
      <c r="J76" s="82"/>
      <c r="K76" s="82"/>
      <c r="L76" s="82"/>
      <c r="M76" s="82"/>
      <c r="N76" s="82"/>
      <c r="O76" s="82"/>
      <c r="P76" s="82"/>
    </row>
    <row r="77" spans="1:16" x14ac:dyDescent="0.2">
      <c r="A77" s="80">
        <f t="shared" si="7"/>
        <v>76</v>
      </c>
      <c r="B77" s="48" t="s">
        <v>50</v>
      </c>
      <c r="C77" s="49">
        <v>50</v>
      </c>
      <c r="D77" s="50">
        <v>42401</v>
      </c>
      <c r="E77" s="84">
        <f t="shared" si="6"/>
        <v>201602</v>
      </c>
      <c r="F77" s="84">
        <f t="shared" si="4"/>
        <v>201601</v>
      </c>
      <c r="G77" s="80">
        <f>IF(IFERROR(MATCH($B77,$B$1:B76,0),0)=0,1,0)</f>
        <v>0</v>
      </c>
      <c r="H77" s="80">
        <f t="array" ref="H77">IF(IFERROR(MATCH($B77&amp;E77,($B$1:B76)&amp;($E$1:E77),0),0)=0,1,0)</f>
        <v>1</v>
      </c>
      <c r="I77" s="80">
        <f t="shared" si="5"/>
        <v>50</v>
      </c>
      <c r="J77" s="82"/>
      <c r="K77" s="82"/>
      <c r="L77" s="82"/>
      <c r="M77" s="82"/>
      <c r="N77" s="82"/>
      <c r="O77" s="82"/>
      <c r="P77" s="82"/>
    </row>
    <row r="78" spans="1:16" x14ac:dyDescent="0.2">
      <c r="A78" s="80">
        <f t="shared" si="7"/>
        <v>77</v>
      </c>
      <c r="B78" s="51" t="s">
        <v>51</v>
      </c>
      <c r="C78" s="52">
        <v>37</v>
      </c>
      <c r="D78" s="50">
        <v>42401</v>
      </c>
      <c r="E78" s="84">
        <f t="shared" si="6"/>
        <v>201602</v>
      </c>
      <c r="F78" s="84">
        <f t="shared" si="4"/>
        <v>201601</v>
      </c>
      <c r="G78" s="80">
        <f>IF(IFERROR(MATCH($B78,$B$1:B77,0),0)=0,1,0)</f>
        <v>0</v>
      </c>
      <c r="H78" s="80">
        <f t="array" ref="H78">IF(IFERROR(MATCH($B78&amp;E78,($B$1:B77)&amp;($E$1:E78),0),0)=0,1,0)</f>
        <v>1</v>
      </c>
      <c r="I78" s="80">
        <f t="shared" si="5"/>
        <v>37</v>
      </c>
      <c r="J78" s="82"/>
      <c r="K78" s="82"/>
      <c r="L78" s="82"/>
      <c r="M78" s="82"/>
      <c r="N78" s="82"/>
      <c r="O78" s="82"/>
      <c r="P78" s="82"/>
    </row>
    <row r="79" spans="1:16" x14ac:dyDescent="0.2">
      <c r="A79" s="80">
        <f t="shared" si="7"/>
        <v>78</v>
      </c>
      <c r="B79" s="48" t="s">
        <v>52</v>
      </c>
      <c r="C79" s="49">
        <v>56.999999999999993</v>
      </c>
      <c r="D79" s="50">
        <v>42401</v>
      </c>
      <c r="E79" s="84">
        <f t="shared" si="6"/>
        <v>201602</v>
      </c>
      <c r="F79" s="84">
        <f t="shared" si="4"/>
        <v>201601</v>
      </c>
      <c r="G79" s="80">
        <f>IF(IFERROR(MATCH($B79,$B$1:B78,0),0)=0,1,0)</f>
        <v>0</v>
      </c>
      <c r="H79" s="80">
        <f t="array" ref="H79">IF(IFERROR(MATCH($B79&amp;E79,($B$1:B78)&amp;($E$1:E79),0),0)=0,1,0)</f>
        <v>1</v>
      </c>
      <c r="I79" s="80">
        <f t="shared" si="5"/>
        <v>56.999999999999993</v>
      </c>
      <c r="J79" s="82"/>
      <c r="K79" s="82"/>
      <c r="L79" s="82"/>
      <c r="M79" s="82"/>
      <c r="N79" s="82"/>
      <c r="O79" s="82"/>
      <c r="P79" s="82"/>
    </row>
    <row r="80" spans="1:16" x14ac:dyDescent="0.2">
      <c r="A80" s="80">
        <f t="shared" si="7"/>
        <v>79</v>
      </c>
      <c r="B80" s="51" t="s">
        <v>53</v>
      </c>
      <c r="C80" s="52">
        <v>34</v>
      </c>
      <c r="D80" s="50">
        <v>42401</v>
      </c>
      <c r="E80" s="84">
        <f t="shared" si="6"/>
        <v>201602</v>
      </c>
      <c r="F80" s="84">
        <f t="shared" si="4"/>
        <v>201601</v>
      </c>
      <c r="G80" s="80">
        <f>IF(IFERROR(MATCH($B80,$B$1:B79,0),0)=0,1,0)</f>
        <v>0</v>
      </c>
      <c r="H80" s="80">
        <f t="array" ref="H80">IF(IFERROR(MATCH($B80&amp;E80,($B$1:B79)&amp;($E$1:E80),0),0)=0,1,0)</f>
        <v>1</v>
      </c>
      <c r="I80" s="80">
        <f t="shared" si="5"/>
        <v>34</v>
      </c>
      <c r="J80" s="82"/>
      <c r="K80" s="82"/>
      <c r="L80" s="82"/>
      <c r="M80" s="82"/>
      <c r="N80" s="82"/>
      <c r="O80" s="82"/>
      <c r="P80" s="82"/>
    </row>
    <row r="81" spans="1:16" x14ac:dyDescent="0.2">
      <c r="A81" s="80">
        <f t="shared" si="7"/>
        <v>80</v>
      </c>
      <c r="B81" s="48" t="s">
        <v>56</v>
      </c>
      <c r="C81" s="49">
        <v>3</v>
      </c>
      <c r="D81" s="50">
        <v>42401</v>
      </c>
      <c r="E81" s="84">
        <f t="shared" si="6"/>
        <v>201602</v>
      </c>
      <c r="F81" s="84">
        <f t="shared" si="4"/>
        <v>201601</v>
      </c>
      <c r="G81" s="80">
        <f>IF(IFERROR(MATCH($B81,$B$1:B80,0),0)=0,1,0)</f>
        <v>0</v>
      </c>
      <c r="H81" s="80">
        <f t="array" ref="H81">IF(IFERROR(MATCH($B81&amp;E81,($B$1:B80)&amp;($E$1:E81),0),0)=0,1,0)</f>
        <v>1</v>
      </c>
      <c r="I81" s="80">
        <f t="shared" si="5"/>
        <v>3</v>
      </c>
      <c r="J81" s="82"/>
      <c r="K81" s="82"/>
      <c r="L81" s="82"/>
      <c r="M81" s="82"/>
      <c r="N81" s="82"/>
      <c r="O81" s="82"/>
      <c r="P81" s="82"/>
    </row>
    <row r="82" spans="1:16" x14ac:dyDescent="0.2">
      <c r="A82" s="80">
        <f t="shared" si="7"/>
        <v>81</v>
      </c>
      <c r="B82" s="51" t="s">
        <v>57</v>
      </c>
      <c r="C82" s="52">
        <v>106</v>
      </c>
      <c r="D82" s="50">
        <v>42401</v>
      </c>
      <c r="E82" s="84">
        <f t="shared" si="6"/>
        <v>201602</v>
      </c>
      <c r="F82" s="84">
        <f t="shared" si="4"/>
        <v>201601</v>
      </c>
      <c r="G82" s="80">
        <f>IF(IFERROR(MATCH($B82,$B$1:B81,0),0)=0,1,0)</f>
        <v>0</v>
      </c>
      <c r="H82" s="80">
        <f t="array" ref="H82">IF(IFERROR(MATCH($B82&amp;E82,($B$1:B81)&amp;($E$1:E82),0),0)=0,1,0)</f>
        <v>1</v>
      </c>
      <c r="I82" s="80">
        <f t="shared" si="5"/>
        <v>106</v>
      </c>
      <c r="J82" s="82"/>
      <c r="K82" s="82"/>
      <c r="L82" s="82"/>
      <c r="M82" s="82"/>
      <c r="N82" s="82"/>
      <c r="O82" s="82"/>
      <c r="P82" s="82"/>
    </row>
    <row r="83" spans="1:16" x14ac:dyDescent="0.2">
      <c r="A83" s="80">
        <f t="shared" si="7"/>
        <v>82</v>
      </c>
      <c r="B83" s="51" t="s">
        <v>59</v>
      </c>
      <c r="C83" s="52">
        <v>39</v>
      </c>
      <c r="D83" s="50">
        <v>42401</v>
      </c>
      <c r="E83" s="84">
        <f t="shared" si="6"/>
        <v>201602</v>
      </c>
      <c r="F83" s="84">
        <f t="shared" si="4"/>
        <v>201601</v>
      </c>
      <c r="G83" s="80">
        <f>IF(IFERROR(MATCH($B83,$B$1:B82,0),0)=0,1,0)</f>
        <v>0</v>
      </c>
      <c r="H83" s="80">
        <f t="array" ref="H83">IF(IFERROR(MATCH($B83&amp;E83,($B$1:B82)&amp;($E$1:E83),0),0)=0,1,0)</f>
        <v>1</v>
      </c>
      <c r="I83" s="80">
        <f t="shared" si="5"/>
        <v>39</v>
      </c>
      <c r="J83" s="82"/>
      <c r="K83" s="82"/>
      <c r="L83" s="82"/>
      <c r="M83" s="82"/>
      <c r="N83" s="82"/>
      <c r="O83" s="82"/>
      <c r="P83" s="82"/>
    </row>
    <row r="84" spans="1:16" x14ac:dyDescent="0.2">
      <c r="A84" s="80">
        <f t="shared" si="7"/>
        <v>83</v>
      </c>
      <c r="B84" s="48" t="s">
        <v>64</v>
      </c>
      <c r="C84" s="49">
        <v>2598</v>
      </c>
      <c r="D84" s="50">
        <v>42401</v>
      </c>
      <c r="E84" s="84">
        <f t="shared" si="6"/>
        <v>201602</v>
      </c>
      <c r="F84" s="84">
        <f t="shared" si="4"/>
        <v>201602</v>
      </c>
      <c r="G84" s="80">
        <f>IF(IFERROR(MATCH($B84,$B$1:B83,0),0)=0,1,0)</f>
        <v>1</v>
      </c>
      <c r="H84" s="80">
        <f t="array" ref="H84">IF(IFERROR(MATCH($B84&amp;E84,($B$1:B83)&amp;($E$1:E84),0),0)=0,1,0)</f>
        <v>1</v>
      </c>
      <c r="I84" s="80">
        <f t="shared" si="5"/>
        <v>2598</v>
      </c>
      <c r="J84" s="82"/>
      <c r="K84" s="82"/>
      <c r="L84" s="82"/>
      <c r="M84" s="82"/>
      <c r="N84" s="82"/>
      <c r="O84" s="82"/>
      <c r="P84" s="82"/>
    </row>
    <row r="85" spans="1:16" x14ac:dyDescent="0.2">
      <c r="A85" s="80">
        <f t="shared" si="7"/>
        <v>84</v>
      </c>
      <c r="B85" s="51" t="s">
        <v>65</v>
      </c>
      <c r="C85" s="52">
        <v>1266</v>
      </c>
      <c r="D85" s="50">
        <v>42401</v>
      </c>
      <c r="E85" s="84">
        <f t="shared" si="6"/>
        <v>201602</v>
      </c>
      <c r="F85" s="84">
        <f t="shared" si="4"/>
        <v>201602</v>
      </c>
      <c r="G85" s="80">
        <f>IF(IFERROR(MATCH($B85,$B$1:B84,0),0)=0,1,0)</f>
        <v>1</v>
      </c>
      <c r="H85" s="80">
        <f t="array" ref="H85">IF(IFERROR(MATCH($B85&amp;E85,($B$1:B84)&amp;($E$1:E85),0),0)=0,1,0)</f>
        <v>1</v>
      </c>
      <c r="I85" s="80">
        <f t="shared" si="5"/>
        <v>1266</v>
      </c>
      <c r="J85" s="82"/>
      <c r="K85" s="82"/>
      <c r="L85" s="82"/>
      <c r="M85" s="82"/>
      <c r="N85" s="82"/>
      <c r="O85" s="82"/>
      <c r="P85" s="82"/>
    </row>
    <row r="86" spans="1:16" x14ac:dyDescent="0.2">
      <c r="A86" s="80">
        <f t="shared" si="7"/>
        <v>85</v>
      </c>
      <c r="B86" s="48" t="s">
        <v>66</v>
      </c>
      <c r="C86" s="49">
        <v>552</v>
      </c>
      <c r="D86" s="50">
        <v>42401</v>
      </c>
      <c r="E86" s="84">
        <f t="shared" si="6"/>
        <v>201602</v>
      </c>
      <c r="F86" s="84">
        <f t="shared" si="4"/>
        <v>201602</v>
      </c>
      <c r="G86" s="80">
        <f>IF(IFERROR(MATCH($B86,$B$1:B85,0),0)=0,1,0)</f>
        <v>1</v>
      </c>
      <c r="H86" s="80">
        <f t="array" ref="H86">IF(IFERROR(MATCH($B86&amp;E86,($B$1:B85)&amp;($E$1:E86),0),0)=0,1,0)</f>
        <v>1</v>
      </c>
      <c r="I86" s="80">
        <f t="shared" si="5"/>
        <v>552</v>
      </c>
      <c r="J86" s="82"/>
      <c r="K86" s="82"/>
      <c r="L86" s="82"/>
      <c r="M86" s="82"/>
      <c r="N86" s="82"/>
      <c r="O86" s="82"/>
      <c r="P86" s="82"/>
    </row>
    <row r="87" spans="1:16" x14ac:dyDescent="0.2">
      <c r="A87" s="80">
        <f t="shared" si="7"/>
        <v>86</v>
      </c>
      <c r="B87" s="51" t="s">
        <v>67</v>
      </c>
      <c r="C87" s="52">
        <v>533</v>
      </c>
      <c r="D87" s="50">
        <v>42401</v>
      </c>
      <c r="E87" s="84">
        <f t="shared" si="6"/>
        <v>201602</v>
      </c>
      <c r="F87" s="84">
        <f t="shared" si="4"/>
        <v>201602</v>
      </c>
      <c r="G87" s="80">
        <f>IF(IFERROR(MATCH($B87,$B$1:B86,0),0)=0,1,0)</f>
        <v>1</v>
      </c>
      <c r="H87" s="80">
        <f t="array" ref="H87">IF(IFERROR(MATCH($B87&amp;E87,($B$1:B86)&amp;($E$1:E87),0),0)=0,1,0)</f>
        <v>1</v>
      </c>
      <c r="I87" s="80">
        <f t="shared" si="5"/>
        <v>533</v>
      </c>
      <c r="J87" s="82"/>
      <c r="K87" s="82"/>
      <c r="L87" s="82"/>
      <c r="M87" s="82"/>
      <c r="N87" s="82"/>
      <c r="O87" s="82"/>
      <c r="P87" s="82"/>
    </row>
    <row r="88" spans="1:16" x14ac:dyDescent="0.2">
      <c r="A88" s="80">
        <f t="shared" si="7"/>
        <v>87</v>
      </c>
      <c r="B88" s="48" t="s">
        <v>68</v>
      </c>
      <c r="C88" s="49">
        <v>158</v>
      </c>
      <c r="D88" s="50">
        <v>42401</v>
      </c>
      <c r="E88" s="84">
        <f t="shared" si="6"/>
        <v>201602</v>
      </c>
      <c r="F88" s="84">
        <f t="shared" si="4"/>
        <v>201602</v>
      </c>
      <c r="G88" s="80">
        <f>IF(IFERROR(MATCH($B88,$B$1:B87,0),0)=0,1,0)</f>
        <v>1</v>
      </c>
      <c r="H88" s="80">
        <f t="array" ref="H88">IF(IFERROR(MATCH($B88&amp;E88,($B$1:B87)&amp;($E$1:E88),0),0)=0,1,0)</f>
        <v>1</v>
      </c>
      <c r="I88" s="80">
        <f t="shared" si="5"/>
        <v>158</v>
      </c>
      <c r="J88" s="82"/>
      <c r="K88" s="82"/>
      <c r="L88" s="82"/>
      <c r="M88" s="82"/>
      <c r="N88" s="82"/>
      <c r="O88" s="82"/>
      <c r="P88" s="82"/>
    </row>
    <row r="89" spans="1:16" x14ac:dyDescent="0.2">
      <c r="A89" s="80">
        <f t="shared" si="7"/>
        <v>88</v>
      </c>
      <c r="B89" s="51" t="s">
        <v>69</v>
      </c>
      <c r="C89" s="52">
        <v>141</v>
      </c>
      <c r="D89" s="50">
        <v>42401</v>
      </c>
      <c r="E89" s="84">
        <f t="shared" si="6"/>
        <v>201602</v>
      </c>
      <c r="F89" s="84">
        <f t="shared" si="4"/>
        <v>201602</v>
      </c>
      <c r="G89" s="80">
        <f>IF(IFERROR(MATCH($B89,$B$1:B88,0),0)=0,1,0)</f>
        <v>1</v>
      </c>
      <c r="H89" s="80">
        <f t="array" ref="H89">IF(IFERROR(MATCH($B89&amp;E89,($B$1:B88)&amp;($E$1:E89),0),0)=0,1,0)</f>
        <v>1</v>
      </c>
      <c r="I89" s="80">
        <f t="shared" si="5"/>
        <v>141</v>
      </c>
      <c r="J89" s="82"/>
      <c r="K89" s="82"/>
      <c r="L89" s="82"/>
      <c r="M89" s="82"/>
      <c r="N89" s="82"/>
      <c r="O89" s="82"/>
      <c r="P89" s="82"/>
    </row>
    <row r="90" spans="1:16" x14ac:dyDescent="0.2">
      <c r="A90" s="80">
        <f t="shared" si="7"/>
        <v>89</v>
      </c>
      <c r="B90" s="48" t="s">
        <v>70</v>
      </c>
      <c r="C90" s="49">
        <v>118.99999999999999</v>
      </c>
      <c r="D90" s="50">
        <v>42401</v>
      </c>
      <c r="E90" s="84">
        <f t="shared" si="6"/>
        <v>201602</v>
      </c>
      <c r="F90" s="84">
        <f t="shared" si="4"/>
        <v>201602</v>
      </c>
      <c r="G90" s="80">
        <f>IF(IFERROR(MATCH($B90,$B$1:B89,0),0)=0,1,0)</f>
        <v>1</v>
      </c>
      <c r="H90" s="80">
        <f t="array" ref="H90">IF(IFERROR(MATCH($B90&amp;E90,($B$1:B89)&amp;($E$1:E90),0),0)=0,1,0)</f>
        <v>1</v>
      </c>
      <c r="I90" s="80">
        <f t="shared" si="5"/>
        <v>118.99999999999999</v>
      </c>
      <c r="J90" s="82"/>
      <c r="K90" s="82"/>
      <c r="L90" s="82"/>
      <c r="M90" s="82"/>
      <c r="N90" s="82"/>
      <c r="O90" s="82"/>
      <c r="P90" s="82"/>
    </row>
    <row r="91" spans="1:16" x14ac:dyDescent="0.2">
      <c r="A91" s="80">
        <f t="shared" si="7"/>
        <v>90</v>
      </c>
      <c r="B91" s="51" t="s">
        <v>71</v>
      </c>
      <c r="C91" s="52">
        <v>110</v>
      </c>
      <c r="D91" s="50">
        <v>42401</v>
      </c>
      <c r="E91" s="84">
        <f t="shared" si="6"/>
        <v>201602</v>
      </c>
      <c r="F91" s="84">
        <f t="shared" si="4"/>
        <v>201602</v>
      </c>
      <c r="G91" s="80">
        <f>IF(IFERROR(MATCH($B91,$B$1:B90,0),0)=0,1,0)</f>
        <v>1</v>
      </c>
      <c r="H91" s="80">
        <f t="array" ref="H91">IF(IFERROR(MATCH($B91&amp;E91,($B$1:B90)&amp;($E$1:E91),0),0)=0,1,0)</f>
        <v>1</v>
      </c>
      <c r="I91" s="80">
        <f t="shared" si="5"/>
        <v>110</v>
      </c>
      <c r="J91" s="82"/>
      <c r="K91" s="82"/>
      <c r="L91" s="82"/>
      <c r="M91" s="82"/>
      <c r="N91" s="82"/>
      <c r="O91" s="82"/>
      <c r="P91" s="82"/>
    </row>
    <row r="92" spans="1:16" x14ac:dyDescent="0.2">
      <c r="A92" s="80">
        <f t="shared" si="7"/>
        <v>91</v>
      </c>
      <c r="B92" s="48" t="s">
        <v>72</v>
      </c>
      <c r="C92" s="49">
        <v>107.00000000000001</v>
      </c>
      <c r="D92" s="50">
        <v>42401</v>
      </c>
      <c r="E92" s="84">
        <f t="shared" si="6"/>
        <v>201602</v>
      </c>
      <c r="F92" s="84">
        <f t="shared" si="4"/>
        <v>201602</v>
      </c>
      <c r="G92" s="80">
        <f>IF(IFERROR(MATCH($B92,$B$1:B91,0),0)=0,1,0)</f>
        <v>1</v>
      </c>
      <c r="H92" s="80">
        <f t="array" ref="H92">IF(IFERROR(MATCH($B92&amp;E92,($B$1:B91)&amp;($E$1:E92),0),0)=0,1,0)</f>
        <v>1</v>
      </c>
      <c r="I92" s="80">
        <f t="shared" si="5"/>
        <v>107.00000000000001</v>
      </c>
      <c r="J92" s="82"/>
      <c r="K92" s="82"/>
      <c r="L92" s="82"/>
      <c r="M92" s="82"/>
      <c r="N92" s="82"/>
      <c r="O92" s="82"/>
      <c r="P92" s="82"/>
    </row>
    <row r="93" spans="1:16" x14ac:dyDescent="0.2">
      <c r="A93" s="80">
        <f t="shared" si="7"/>
        <v>92</v>
      </c>
      <c r="B93" s="51" t="s">
        <v>73</v>
      </c>
      <c r="C93" s="52">
        <v>89</v>
      </c>
      <c r="D93" s="50">
        <v>42401</v>
      </c>
      <c r="E93" s="84">
        <f t="shared" si="6"/>
        <v>201602</v>
      </c>
      <c r="F93" s="84">
        <f t="shared" si="4"/>
        <v>201602</v>
      </c>
      <c r="G93" s="80">
        <f>IF(IFERROR(MATCH($B93,$B$1:B92,0),0)=0,1,0)</f>
        <v>1</v>
      </c>
      <c r="H93" s="80">
        <f t="array" ref="H93">IF(IFERROR(MATCH($B93&amp;E93,($B$1:B92)&amp;($E$1:E93),0),0)=0,1,0)</f>
        <v>1</v>
      </c>
      <c r="I93" s="80">
        <f t="shared" si="5"/>
        <v>89</v>
      </c>
      <c r="J93" s="82"/>
      <c r="K93" s="82"/>
      <c r="L93" s="82"/>
      <c r="M93" s="82"/>
      <c r="N93" s="82"/>
      <c r="O93" s="82"/>
      <c r="P93" s="82"/>
    </row>
    <row r="94" spans="1:16" x14ac:dyDescent="0.2">
      <c r="A94" s="80">
        <f t="shared" si="7"/>
        <v>93</v>
      </c>
      <c r="B94" s="48" t="s">
        <v>74</v>
      </c>
      <c r="C94" s="49">
        <v>86</v>
      </c>
      <c r="D94" s="50">
        <v>42401</v>
      </c>
      <c r="E94" s="84">
        <f t="shared" si="6"/>
        <v>201602</v>
      </c>
      <c r="F94" s="84">
        <f t="shared" si="4"/>
        <v>201602</v>
      </c>
      <c r="G94" s="80">
        <f>IF(IFERROR(MATCH($B94,$B$1:B93,0),0)=0,1,0)</f>
        <v>1</v>
      </c>
      <c r="H94" s="80">
        <f t="array" ref="H94">IF(IFERROR(MATCH($B94&amp;E94,($B$1:B93)&amp;($E$1:E94),0),0)=0,1,0)</f>
        <v>1</v>
      </c>
      <c r="I94" s="80">
        <f t="shared" si="5"/>
        <v>86</v>
      </c>
      <c r="J94" s="82"/>
      <c r="K94" s="82"/>
      <c r="L94" s="82"/>
      <c r="M94" s="82"/>
      <c r="N94" s="82"/>
      <c r="O94" s="82"/>
      <c r="P94" s="82"/>
    </row>
    <row r="95" spans="1:16" x14ac:dyDescent="0.2">
      <c r="A95" s="80">
        <f t="shared" si="7"/>
        <v>94</v>
      </c>
      <c r="B95" s="51" t="s">
        <v>75</v>
      </c>
      <c r="C95" s="52">
        <v>74</v>
      </c>
      <c r="D95" s="50">
        <v>42401</v>
      </c>
      <c r="E95" s="84">
        <f t="shared" si="6"/>
        <v>201602</v>
      </c>
      <c r="F95" s="84">
        <f t="shared" si="4"/>
        <v>201602</v>
      </c>
      <c r="G95" s="80">
        <f>IF(IFERROR(MATCH($B95,$B$1:B94,0),0)=0,1,0)</f>
        <v>1</v>
      </c>
      <c r="H95" s="80">
        <f t="array" ref="H95">IF(IFERROR(MATCH($B95&amp;E95,($B$1:B94)&amp;($E$1:E95),0),0)=0,1,0)</f>
        <v>1</v>
      </c>
      <c r="I95" s="80">
        <f t="shared" si="5"/>
        <v>74</v>
      </c>
      <c r="J95" s="82"/>
      <c r="K95" s="82"/>
      <c r="L95" s="82"/>
      <c r="M95" s="82"/>
      <c r="N95" s="82"/>
      <c r="O95" s="82"/>
      <c r="P95" s="82"/>
    </row>
    <row r="96" spans="1:16" x14ac:dyDescent="0.2">
      <c r="A96" s="80">
        <f t="shared" si="7"/>
        <v>95</v>
      </c>
      <c r="B96" s="48" t="s">
        <v>76</v>
      </c>
      <c r="C96" s="49">
        <v>74</v>
      </c>
      <c r="D96" s="50">
        <v>42401</v>
      </c>
      <c r="E96" s="84">
        <f t="shared" si="6"/>
        <v>201602</v>
      </c>
      <c r="F96" s="84">
        <f t="shared" si="4"/>
        <v>201602</v>
      </c>
      <c r="G96" s="80">
        <f>IF(IFERROR(MATCH($B96,$B$1:B95,0),0)=0,1,0)</f>
        <v>1</v>
      </c>
      <c r="H96" s="80">
        <f t="array" ref="H96">IF(IFERROR(MATCH($B96&amp;E96,($B$1:B95)&amp;($E$1:E96),0),0)=0,1,0)</f>
        <v>1</v>
      </c>
      <c r="I96" s="80">
        <f t="shared" si="5"/>
        <v>74</v>
      </c>
      <c r="J96" s="82"/>
      <c r="K96" s="82"/>
      <c r="L96" s="82"/>
      <c r="M96" s="82"/>
      <c r="N96" s="82"/>
      <c r="O96" s="82"/>
      <c r="P96" s="82"/>
    </row>
    <row r="97" spans="1:16" x14ac:dyDescent="0.2">
      <c r="A97" s="80">
        <f t="shared" si="7"/>
        <v>96</v>
      </c>
      <c r="B97" s="51" t="s">
        <v>77</v>
      </c>
      <c r="C97" s="52">
        <v>73</v>
      </c>
      <c r="D97" s="50">
        <v>42401</v>
      </c>
      <c r="E97" s="84">
        <f t="shared" si="6"/>
        <v>201602</v>
      </c>
      <c r="F97" s="84">
        <f t="shared" si="4"/>
        <v>201602</v>
      </c>
      <c r="G97" s="80">
        <f>IF(IFERROR(MATCH($B97,$B$1:B96,0),0)=0,1,0)</f>
        <v>1</v>
      </c>
      <c r="H97" s="80">
        <f t="array" ref="H97">IF(IFERROR(MATCH($B97&amp;E97,($B$1:B96)&amp;($E$1:E97),0),0)=0,1,0)</f>
        <v>1</v>
      </c>
      <c r="I97" s="80">
        <f t="shared" si="5"/>
        <v>73</v>
      </c>
      <c r="J97" s="82"/>
      <c r="K97" s="82"/>
      <c r="L97" s="82"/>
      <c r="M97" s="82"/>
      <c r="N97" s="82"/>
      <c r="O97" s="82"/>
      <c r="P97" s="82"/>
    </row>
    <row r="98" spans="1:16" x14ac:dyDescent="0.2">
      <c r="A98" s="80">
        <f t="shared" si="7"/>
        <v>97</v>
      </c>
      <c r="B98" s="48" t="s">
        <v>78</v>
      </c>
      <c r="C98" s="49">
        <v>44</v>
      </c>
      <c r="D98" s="50">
        <v>42401</v>
      </c>
      <c r="E98" s="84">
        <f t="shared" si="6"/>
        <v>201602</v>
      </c>
      <c r="F98" s="84">
        <f t="shared" si="4"/>
        <v>201602</v>
      </c>
      <c r="G98" s="80">
        <f>IF(IFERROR(MATCH($B98,$B$1:B97,0),0)=0,1,0)</f>
        <v>1</v>
      </c>
      <c r="H98" s="80">
        <f t="array" ref="H98">IF(IFERROR(MATCH($B98&amp;E98,($B$1:B97)&amp;($E$1:E98),0),0)=0,1,0)</f>
        <v>1</v>
      </c>
      <c r="I98" s="80">
        <f t="shared" si="5"/>
        <v>44</v>
      </c>
      <c r="J98" s="82"/>
      <c r="K98" s="82"/>
      <c r="L98" s="82"/>
      <c r="M98" s="82"/>
      <c r="N98" s="82"/>
      <c r="O98" s="82"/>
      <c r="P98" s="82"/>
    </row>
    <row r="99" spans="1:16" x14ac:dyDescent="0.2">
      <c r="A99" s="80">
        <f t="shared" si="7"/>
        <v>98</v>
      </c>
      <c r="B99" s="51" t="s">
        <v>79</v>
      </c>
      <c r="C99" s="52">
        <v>39</v>
      </c>
      <c r="D99" s="50">
        <v>42401</v>
      </c>
      <c r="E99" s="84">
        <f t="shared" si="6"/>
        <v>201602</v>
      </c>
      <c r="F99" s="84">
        <f t="shared" si="4"/>
        <v>201602</v>
      </c>
      <c r="G99" s="80">
        <f>IF(IFERROR(MATCH($B99,$B$1:B98,0),0)=0,1,0)</f>
        <v>1</v>
      </c>
      <c r="H99" s="80">
        <f t="array" ref="H99">IF(IFERROR(MATCH($B99&amp;E99,($B$1:B98)&amp;($E$1:E99),0),0)=0,1,0)</f>
        <v>1</v>
      </c>
      <c r="I99" s="80">
        <f t="shared" si="5"/>
        <v>39</v>
      </c>
      <c r="J99" s="82"/>
      <c r="K99" s="82"/>
      <c r="L99" s="82"/>
      <c r="M99" s="82"/>
      <c r="N99" s="82"/>
      <c r="O99" s="82"/>
      <c r="P99" s="82"/>
    </row>
    <row r="100" spans="1:16" x14ac:dyDescent="0.2">
      <c r="A100" s="80">
        <f t="shared" si="7"/>
        <v>99</v>
      </c>
      <c r="B100" s="48" t="s">
        <v>80</v>
      </c>
      <c r="C100" s="49">
        <v>38</v>
      </c>
      <c r="D100" s="50">
        <v>42401</v>
      </c>
      <c r="E100" s="84">
        <f t="shared" si="6"/>
        <v>201602</v>
      </c>
      <c r="F100" s="84">
        <f t="shared" si="4"/>
        <v>201602</v>
      </c>
      <c r="G100" s="80">
        <f>IF(IFERROR(MATCH($B100,$B$1:B99,0),0)=0,1,0)</f>
        <v>1</v>
      </c>
      <c r="H100" s="80">
        <f t="array" ref="H100">IF(IFERROR(MATCH($B100&amp;E100,($B$1:B99)&amp;($E$1:E100),0),0)=0,1,0)</f>
        <v>1</v>
      </c>
      <c r="I100" s="80">
        <f t="shared" si="5"/>
        <v>38</v>
      </c>
      <c r="J100" s="82"/>
      <c r="K100" s="82"/>
      <c r="L100" s="82"/>
      <c r="M100" s="82"/>
      <c r="N100" s="82"/>
      <c r="O100" s="82"/>
      <c r="P100" s="82"/>
    </row>
    <row r="101" spans="1:16" x14ac:dyDescent="0.2">
      <c r="A101" s="80">
        <f t="shared" si="7"/>
        <v>100</v>
      </c>
      <c r="B101" s="51" t="s">
        <v>81</v>
      </c>
      <c r="C101" s="52">
        <v>35</v>
      </c>
      <c r="D101" s="50">
        <v>42401</v>
      </c>
      <c r="E101" s="84">
        <f t="shared" si="6"/>
        <v>201602</v>
      </c>
      <c r="F101" s="84">
        <f t="shared" si="4"/>
        <v>201602</v>
      </c>
      <c r="G101" s="80">
        <f>IF(IFERROR(MATCH($B101,$B$1:B100,0),0)=0,1,0)</f>
        <v>1</v>
      </c>
      <c r="H101" s="80">
        <f t="array" ref="H101">IF(IFERROR(MATCH($B101&amp;E101,($B$1:B100)&amp;($E$1:E101),0),0)=0,1,0)</f>
        <v>1</v>
      </c>
      <c r="I101" s="80">
        <f t="shared" si="5"/>
        <v>35</v>
      </c>
      <c r="J101" s="82"/>
      <c r="K101" s="82"/>
      <c r="L101" s="82"/>
      <c r="M101" s="82"/>
      <c r="N101" s="82"/>
      <c r="O101" s="82"/>
      <c r="P101" s="82"/>
    </row>
    <row r="102" spans="1:16" x14ac:dyDescent="0.2">
      <c r="A102" s="80">
        <f t="shared" si="7"/>
        <v>101</v>
      </c>
      <c r="B102" s="48" t="s">
        <v>82</v>
      </c>
      <c r="C102" s="49">
        <v>28.000000000000004</v>
      </c>
      <c r="D102" s="50">
        <v>42401</v>
      </c>
      <c r="E102" s="84">
        <f t="shared" si="6"/>
        <v>201602</v>
      </c>
      <c r="F102" s="84">
        <f t="shared" si="4"/>
        <v>201602</v>
      </c>
      <c r="G102" s="80">
        <f>IF(IFERROR(MATCH($B102,$B$1:B101,0),0)=0,1,0)</f>
        <v>1</v>
      </c>
      <c r="H102" s="80">
        <f t="array" ref="H102">IF(IFERROR(MATCH($B102&amp;E102,($B$1:B101)&amp;($E$1:E102),0),0)=0,1,0)</f>
        <v>1</v>
      </c>
      <c r="I102" s="80">
        <f t="shared" si="5"/>
        <v>28.000000000000004</v>
      </c>
      <c r="J102" s="82"/>
      <c r="K102" s="82"/>
      <c r="L102" s="82"/>
      <c r="M102" s="82"/>
      <c r="N102" s="82"/>
      <c r="O102" s="82"/>
      <c r="P102" s="82"/>
    </row>
    <row r="103" spans="1:16" x14ac:dyDescent="0.2">
      <c r="A103" s="80">
        <f t="shared" si="7"/>
        <v>102</v>
      </c>
      <c r="B103" s="51" t="s">
        <v>83</v>
      </c>
      <c r="C103" s="52">
        <v>27</v>
      </c>
      <c r="D103" s="50">
        <v>42401</v>
      </c>
      <c r="E103" s="84">
        <f t="shared" si="6"/>
        <v>201602</v>
      </c>
      <c r="F103" s="84">
        <f t="shared" si="4"/>
        <v>201602</v>
      </c>
      <c r="G103" s="80">
        <f>IF(IFERROR(MATCH($B103,$B$1:B102,0),0)=0,1,0)</f>
        <v>1</v>
      </c>
      <c r="H103" s="80">
        <f t="array" ref="H103">IF(IFERROR(MATCH($B103&amp;E103,($B$1:B102)&amp;($E$1:E103),0),0)=0,1,0)</f>
        <v>1</v>
      </c>
      <c r="I103" s="80">
        <f t="shared" si="5"/>
        <v>27</v>
      </c>
      <c r="J103" s="82"/>
      <c r="K103" s="82"/>
      <c r="L103" s="82"/>
      <c r="M103" s="82"/>
      <c r="N103" s="82"/>
      <c r="O103" s="82"/>
      <c r="P103" s="82"/>
    </row>
    <row r="104" spans="1:16" x14ac:dyDescent="0.2">
      <c r="A104" s="80">
        <f t="shared" si="7"/>
        <v>103</v>
      </c>
      <c r="B104" s="48" t="s">
        <v>84</v>
      </c>
      <c r="C104" s="49">
        <v>24</v>
      </c>
      <c r="D104" s="50">
        <v>42401</v>
      </c>
      <c r="E104" s="84">
        <f t="shared" si="6"/>
        <v>201602</v>
      </c>
      <c r="F104" s="84">
        <f t="shared" si="4"/>
        <v>201602</v>
      </c>
      <c r="G104" s="80">
        <f>IF(IFERROR(MATCH($B104,$B$1:B103,0),0)=0,1,0)</f>
        <v>1</v>
      </c>
      <c r="H104" s="80">
        <f t="array" ref="H104">IF(IFERROR(MATCH($B104&amp;E104,($B$1:B103)&amp;($E$1:E104),0),0)=0,1,0)</f>
        <v>1</v>
      </c>
      <c r="I104" s="80">
        <f t="shared" si="5"/>
        <v>24</v>
      </c>
      <c r="J104" s="82"/>
      <c r="K104" s="82"/>
      <c r="L104" s="82"/>
      <c r="M104" s="82"/>
      <c r="N104" s="82"/>
      <c r="O104" s="82"/>
      <c r="P104" s="82"/>
    </row>
    <row r="105" spans="1:16" x14ac:dyDescent="0.2">
      <c r="A105" s="80">
        <f t="shared" si="7"/>
        <v>104</v>
      </c>
      <c r="B105" s="51" t="s">
        <v>85</v>
      </c>
      <c r="C105" s="52">
        <v>24</v>
      </c>
      <c r="D105" s="50">
        <v>42401</v>
      </c>
      <c r="E105" s="84">
        <f t="shared" si="6"/>
        <v>201602</v>
      </c>
      <c r="F105" s="84">
        <f t="shared" si="4"/>
        <v>201602</v>
      </c>
      <c r="G105" s="80">
        <f>IF(IFERROR(MATCH($B105,$B$1:B104,0),0)=0,1,0)</f>
        <v>1</v>
      </c>
      <c r="H105" s="80">
        <f t="array" ref="H105">IF(IFERROR(MATCH($B105&amp;E105,($B$1:B104)&amp;($E$1:E105),0),0)=0,1,0)</f>
        <v>1</v>
      </c>
      <c r="I105" s="80">
        <f t="shared" si="5"/>
        <v>24</v>
      </c>
      <c r="J105" s="82"/>
      <c r="K105" s="82"/>
      <c r="L105" s="82"/>
      <c r="M105" s="82"/>
      <c r="N105" s="82"/>
      <c r="O105" s="82"/>
      <c r="P105" s="82"/>
    </row>
    <row r="106" spans="1:16" x14ac:dyDescent="0.2">
      <c r="A106" s="80">
        <f t="shared" si="7"/>
        <v>105</v>
      </c>
      <c r="B106" s="48" t="s">
        <v>86</v>
      </c>
      <c r="C106" s="49">
        <v>21</v>
      </c>
      <c r="D106" s="50">
        <v>42401</v>
      </c>
      <c r="E106" s="84">
        <f t="shared" si="6"/>
        <v>201602</v>
      </c>
      <c r="F106" s="84">
        <f t="shared" si="4"/>
        <v>201602</v>
      </c>
      <c r="G106" s="80">
        <f>IF(IFERROR(MATCH($B106,$B$1:B105,0),0)=0,1,0)</f>
        <v>1</v>
      </c>
      <c r="H106" s="80">
        <f t="array" ref="H106">IF(IFERROR(MATCH($B106&amp;E106,($B$1:B105)&amp;($E$1:E106),0),0)=0,1,0)</f>
        <v>1</v>
      </c>
      <c r="I106" s="80">
        <f t="shared" si="5"/>
        <v>21</v>
      </c>
      <c r="J106" s="82"/>
      <c r="K106" s="82"/>
      <c r="L106" s="82"/>
      <c r="M106" s="82"/>
      <c r="N106" s="82"/>
      <c r="O106" s="82"/>
      <c r="P106" s="82"/>
    </row>
    <row r="107" spans="1:16" x14ac:dyDescent="0.2">
      <c r="A107" s="80">
        <f t="shared" si="7"/>
        <v>106</v>
      </c>
      <c r="B107" s="51" t="s">
        <v>87</v>
      </c>
      <c r="C107" s="52">
        <v>20</v>
      </c>
      <c r="D107" s="50">
        <v>42401</v>
      </c>
      <c r="E107" s="84">
        <f t="shared" si="6"/>
        <v>201602</v>
      </c>
      <c r="F107" s="84">
        <f t="shared" si="4"/>
        <v>201602</v>
      </c>
      <c r="G107" s="80">
        <f>IF(IFERROR(MATCH($B107,$B$1:B106,0),0)=0,1,0)</f>
        <v>1</v>
      </c>
      <c r="H107" s="80">
        <f t="array" ref="H107">IF(IFERROR(MATCH($B107&amp;E107,($B$1:B106)&amp;($E$1:E107),0),0)=0,1,0)</f>
        <v>1</v>
      </c>
      <c r="I107" s="80">
        <f t="shared" si="5"/>
        <v>20</v>
      </c>
      <c r="J107" s="82"/>
      <c r="K107" s="82"/>
      <c r="L107" s="82"/>
      <c r="M107" s="82"/>
      <c r="N107" s="82"/>
      <c r="O107" s="82"/>
      <c r="P107" s="82"/>
    </row>
    <row r="108" spans="1:16" x14ac:dyDescent="0.2">
      <c r="A108" s="80">
        <f t="shared" si="7"/>
        <v>107</v>
      </c>
      <c r="B108" s="48" t="s">
        <v>88</v>
      </c>
      <c r="C108" s="49">
        <v>18</v>
      </c>
      <c r="D108" s="50">
        <v>42401</v>
      </c>
      <c r="E108" s="84">
        <f t="shared" si="6"/>
        <v>201602</v>
      </c>
      <c r="F108" s="84">
        <f t="shared" si="4"/>
        <v>201602</v>
      </c>
      <c r="G108" s="80">
        <f>IF(IFERROR(MATCH($B108,$B$1:B107,0),0)=0,1,0)</f>
        <v>1</v>
      </c>
      <c r="H108" s="80">
        <f t="array" ref="H108">IF(IFERROR(MATCH($B108&amp;E108,($B$1:B107)&amp;($E$1:E108),0),0)=0,1,0)</f>
        <v>1</v>
      </c>
      <c r="I108" s="80">
        <f t="shared" si="5"/>
        <v>18</v>
      </c>
      <c r="J108" s="82"/>
      <c r="K108" s="82"/>
      <c r="L108" s="82"/>
      <c r="M108" s="82"/>
      <c r="N108" s="82"/>
      <c r="O108" s="82"/>
      <c r="P108" s="82"/>
    </row>
    <row r="109" spans="1:16" x14ac:dyDescent="0.2">
      <c r="A109" s="80">
        <f t="shared" si="7"/>
        <v>108</v>
      </c>
      <c r="B109" s="51" t="s">
        <v>89</v>
      </c>
      <c r="C109" s="52">
        <v>18</v>
      </c>
      <c r="D109" s="50">
        <v>42401</v>
      </c>
      <c r="E109" s="84">
        <f t="shared" si="6"/>
        <v>201602</v>
      </c>
      <c r="F109" s="84">
        <f t="shared" si="4"/>
        <v>201602</v>
      </c>
      <c r="G109" s="80">
        <f>IF(IFERROR(MATCH($B109,$B$1:B108,0),0)=0,1,0)</f>
        <v>1</v>
      </c>
      <c r="H109" s="80">
        <f t="array" ref="H109">IF(IFERROR(MATCH($B109&amp;E109,($B$1:B108)&amp;($E$1:E109),0),0)=0,1,0)</f>
        <v>1</v>
      </c>
      <c r="I109" s="80">
        <f t="shared" si="5"/>
        <v>18</v>
      </c>
      <c r="J109" s="82"/>
      <c r="K109" s="82"/>
      <c r="L109" s="82"/>
      <c r="M109" s="82"/>
      <c r="N109" s="82"/>
      <c r="O109" s="82"/>
      <c r="P109" s="82"/>
    </row>
    <row r="110" spans="1:16" x14ac:dyDescent="0.2">
      <c r="A110" s="80">
        <f t="shared" si="7"/>
        <v>109</v>
      </c>
      <c r="B110" s="48" t="s">
        <v>90</v>
      </c>
      <c r="C110" s="49">
        <v>16</v>
      </c>
      <c r="D110" s="50">
        <v>42401</v>
      </c>
      <c r="E110" s="84">
        <f t="shared" si="6"/>
        <v>201602</v>
      </c>
      <c r="F110" s="84">
        <f t="shared" si="4"/>
        <v>201602</v>
      </c>
      <c r="G110" s="80">
        <f>IF(IFERROR(MATCH($B110,$B$1:B109,0),0)=0,1,0)</f>
        <v>1</v>
      </c>
      <c r="H110" s="80">
        <f t="array" ref="H110">IF(IFERROR(MATCH($B110&amp;E110,($B$1:B109)&amp;($E$1:E110),0),0)=0,1,0)</f>
        <v>1</v>
      </c>
      <c r="I110" s="80">
        <f t="shared" si="5"/>
        <v>16</v>
      </c>
      <c r="J110" s="82"/>
      <c r="K110" s="82"/>
      <c r="L110" s="82"/>
      <c r="M110" s="82"/>
      <c r="N110" s="82"/>
      <c r="O110" s="82"/>
      <c r="P110" s="82"/>
    </row>
    <row r="111" spans="1:16" x14ac:dyDescent="0.2">
      <c r="A111" s="80">
        <f t="shared" si="7"/>
        <v>110</v>
      </c>
      <c r="B111" s="51" t="s">
        <v>91</v>
      </c>
      <c r="C111" s="52">
        <v>15</v>
      </c>
      <c r="D111" s="50">
        <v>42401</v>
      </c>
      <c r="E111" s="84">
        <f t="shared" si="6"/>
        <v>201602</v>
      </c>
      <c r="F111" s="84">
        <f t="shared" si="4"/>
        <v>201602</v>
      </c>
      <c r="G111" s="80">
        <f>IF(IFERROR(MATCH($B111,$B$1:B110,0),0)=0,1,0)</f>
        <v>1</v>
      </c>
      <c r="H111" s="80">
        <f t="array" ref="H111">IF(IFERROR(MATCH($B111&amp;E111,($B$1:B110)&amp;($E$1:E111),0),0)=0,1,0)</f>
        <v>1</v>
      </c>
      <c r="I111" s="80">
        <f t="shared" si="5"/>
        <v>15</v>
      </c>
      <c r="J111" s="82"/>
      <c r="K111" s="82"/>
      <c r="L111" s="82"/>
      <c r="M111" s="82"/>
      <c r="N111" s="82"/>
      <c r="O111" s="82"/>
      <c r="P111" s="82"/>
    </row>
    <row r="112" spans="1:16" x14ac:dyDescent="0.2">
      <c r="A112" s="80">
        <f t="shared" si="7"/>
        <v>111</v>
      </c>
      <c r="B112" s="48" t="s">
        <v>92</v>
      </c>
      <c r="C112" s="49">
        <v>15</v>
      </c>
      <c r="D112" s="50">
        <v>42401</v>
      </c>
      <c r="E112" s="84">
        <f t="shared" si="6"/>
        <v>201602</v>
      </c>
      <c r="F112" s="84">
        <f t="shared" si="4"/>
        <v>201602</v>
      </c>
      <c r="G112" s="80">
        <f>IF(IFERROR(MATCH($B112,$B$1:B111,0),0)=0,1,0)</f>
        <v>1</v>
      </c>
      <c r="H112" s="80">
        <f t="array" ref="H112">IF(IFERROR(MATCH($B112&amp;E112,($B$1:B111)&amp;($E$1:E112),0),0)=0,1,0)</f>
        <v>1</v>
      </c>
      <c r="I112" s="80">
        <f t="shared" si="5"/>
        <v>15</v>
      </c>
      <c r="J112" s="82"/>
      <c r="K112" s="82"/>
      <c r="L112" s="82"/>
      <c r="M112" s="82"/>
      <c r="N112" s="82"/>
      <c r="O112" s="82"/>
      <c r="P112" s="82"/>
    </row>
    <row r="113" spans="1:16" x14ac:dyDescent="0.2">
      <c r="A113" s="80">
        <f t="shared" si="7"/>
        <v>112</v>
      </c>
      <c r="B113" s="51" t="s">
        <v>93</v>
      </c>
      <c r="C113" s="52">
        <v>15</v>
      </c>
      <c r="D113" s="50">
        <v>42401</v>
      </c>
      <c r="E113" s="84">
        <f t="shared" si="6"/>
        <v>201602</v>
      </c>
      <c r="F113" s="84">
        <f t="shared" si="4"/>
        <v>201602</v>
      </c>
      <c r="G113" s="80">
        <f>IF(IFERROR(MATCH($B113,$B$1:B112,0),0)=0,1,0)</f>
        <v>1</v>
      </c>
      <c r="H113" s="80">
        <f t="array" ref="H113">IF(IFERROR(MATCH($B113&amp;E113,($B$1:B112)&amp;($E$1:E113),0),0)=0,1,0)</f>
        <v>1</v>
      </c>
      <c r="I113" s="80">
        <f t="shared" si="5"/>
        <v>15</v>
      </c>
      <c r="J113" s="82"/>
      <c r="K113" s="82"/>
      <c r="L113" s="82"/>
      <c r="M113" s="82"/>
      <c r="N113" s="82"/>
      <c r="O113" s="82"/>
      <c r="P113" s="82"/>
    </row>
    <row r="114" spans="1:16" x14ac:dyDescent="0.2">
      <c r="A114" s="80">
        <f t="shared" si="7"/>
        <v>113</v>
      </c>
      <c r="B114" s="48" t="s">
        <v>94</v>
      </c>
      <c r="C114" s="49">
        <v>12</v>
      </c>
      <c r="D114" s="50">
        <v>42401</v>
      </c>
      <c r="E114" s="84">
        <f t="shared" si="6"/>
        <v>201602</v>
      </c>
      <c r="F114" s="84">
        <f t="shared" si="4"/>
        <v>201602</v>
      </c>
      <c r="G114" s="80">
        <f>IF(IFERROR(MATCH($B114,$B$1:B113,0),0)=0,1,0)</f>
        <v>1</v>
      </c>
      <c r="H114" s="80">
        <f t="array" ref="H114">IF(IFERROR(MATCH($B114&amp;E114,($B$1:B113)&amp;($E$1:E114),0),0)=0,1,0)</f>
        <v>1</v>
      </c>
      <c r="I114" s="80">
        <f t="shared" si="5"/>
        <v>12</v>
      </c>
      <c r="J114" s="82"/>
      <c r="K114" s="82"/>
      <c r="L114" s="82"/>
      <c r="M114" s="82"/>
      <c r="N114" s="82"/>
      <c r="O114" s="82"/>
      <c r="P114" s="82"/>
    </row>
    <row r="115" spans="1:16" x14ac:dyDescent="0.2">
      <c r="A115" s="80">
        <f t="shared" si="7"/>
        <v>114</v>
      </c>
      <c r="B115" s="51" t="s">
        <v>95</v>
      </c>
      <c r="C115" s="52">
        <v>12</v>
      </c>
      <c r="D115" s="50">
        <v>42401</v>
      </c>
      <c r="E115" s="84">
        <f t="shared" si="6"/>
        <v>201602</v>
      </c>
      <c r="F115" s="84">
        <f t="shared" si="4"/>
        <v>201602</v>
      </c>
      <c r="G115" s="80">
        <f>IF(IFERROR(MATCH($B115,$B$1:B114,0),0)=0,1,0)</f>
        <v>1</v>
      </c>
      <c r="H115" s="80">
        <f t="array" ref="H115">IF(IFERROR(MATCH($B115&amp;E115,($B$1:B114)&amp;($E$1:E115),0),0)=0,1,0)</f>
        <v>1</v>
      </c>
      <c r="I115" s="80">
        <f t="shared" si="5"/>
        <v>12</v>
      </c>
      <c r="J115" s="82"/>
      <c r="K115" s="82"/>
      <c r="L115" s="82"/>
      <c r="M115" s="82"/>
      <c r="N115" s="82"/>
      <c r="O115" s="82"/>
      <c r="P115" s="82"/>
    </row>
    <row r="116" spans="1:16" x14ac:dyDescent="0.2">
      <c r="A116" s="80">
        <f t="shared" si="7"/>
        <v>115</v>
      </c>
      <c r="B116" s="48" t="s">
        <v>96</v>
      </c>
      <c r="C116" s="49">
        <v>12</v>
      </c>
      <c r="D116" s="50">
        <v>42401</v>
      </c>
      <c r="E116" s="84">
        <f t="shared" si="6"/>
        <v>201602</v>
      </c>
      <c r="F116" s="84">
        <f t="shared" si="4"/>
        <v>201602</v>
      </c>
      <c r="G116" s="80">
        <f>IF(IFERROR(MATCH($B116,$B$1:B115,0),0)=0,1,0)</f>
        <v>1</v>
      </c>
      <c r="H116" s="80">
        <f t="array" ref="H116">IF(IFERROR(MATCH($B116&amp;E116,($B$1:B115)&amp;($E$1:E116),0),0)=0,1,0)</f>
        <v>1</v>
      </c>
      <c r="I116" s="80">
        <f t="shared" si="5"/>
        <v>12</v>
      </c>
      <c r="J116" s="82"/>
      <c r="K116" s="82"/>
      <c r="L116" s="82"/>
      <c r="M116" s="82"/>
      <c r="N116" s="82"/>
      <c r="O116" s="82"/>
      <c r="P116" s="82"/>
    </row>
    <row r="117" spans="1:16" x14ac:dyDescent="0.2">
      <c r="A117" s="80">
        <f t="shared" si="7"/>
        <v>116</v>
      </c>
      <c r="B117" s="51" t="s">
        <v>97</v>
      </c>
      <c r="C117" s="52">
        <v>11</v>
      </c>
      <c r="D117" s="50">
        <v>42401</v>
      </c>
      <c r="E117" s="84">
        <f t="shared" si="6"/>
        <v>201602</v>
      </c>
      <c r="F117" s="84">
        <f t="shared" si="4"/>
        <v>201602</v>
      </c>
      <c r="G117" s="80">
        <f>IF(IFERROR(MATCH($B117,$B$1:B116,0),0)=0,1,0)</f>
        <v>1</v>
      </c>
      <c r="H117" s="80">
        <f t="array" ref="H117">IF(IFERROR(MATCH($B117&amp;E117,($B$1:B116)&amp;($E$1:E117),0),0)=0,1,0)</f>
        <v>1</v>
      </c>
      <c r="I117" s="80">
        <f t="shared" si="5"/>
        <v>11</v>
      </c>
      <c r="J117" s="82"/>
      <c r="K117" s="82"/>
      <c r="L117" s="82"/>
      <c r="M117" s="82"/>
      <c r="N117" s="82"/>
      <c r="O117" s="82"/>
      <c r="P117" s="82"/>
    </row>
    <row r="118" spans="1:16" x14ac:dyDescent="0.2">
      <c r="A118" s="80">
        <f t="shared" si="7"/>
        <v>117</v>
      </c>
      <c r="B118" s="48" t="s">
        <v>98</v>
      </c>
      <c r="C118" s="49">
        <v>7.0000000000000009</v>
      </c>
      <c r="D118" s="50">
        <v>42401</v>
      </c>
      <c r="E118" s="84">
        <f t="shared" si="6"/>
        <v>201602</v>
      </c>
      <c r="F118" s="84">
        <f t="shared" si="4"/>
        <v>201602</v>
      </c>
      <c r="G118" s="80">
        <f>IF(IFERROR(MATCH($B118,$B$1:B117,0),0)=0,1,0)</f>
        <v>1</v>
      </c>
      <c r="H118" s="80">
        <f t="array" ref="H118">IF(IFERROR(MATCH($B118&amp;E118,($B$1:B117)&amp;($E$1:E118),0),0)=0,1,0)</f>
        <v>1</v>
      </c>
      <c r="I118" s="80">
        <f t="shared" si="5"/>
        <v>7.0000000000000009</v>
      </c>
      <c r="J118" s="82"/>
      <c r="K118" s="82"/>
      <c r="L118" s="82"/>
      <c r="M118" s="82"/>
      <c r="N118" s="82"/>
      <c r="O118" s="82"/>
      <c r="P118" s="82"/>
    </row>
    <row r="119" spans="1:16" x14ac:dyDescent="0.2">
      <c r="A119" s="80">
        <f t="shared" si="7"/>
        <v>118</v>
      </c>
      <c r="B119" s="51" t="s">
        <v>99</v>
      </c>
      <c r="C119" s="52">
        <v>6</v>
      </c>
      <c r="D119" s="50">
        <v>42401</v>
      </c>
      <c r="E119" s="84">
        <f t="shared" si="6"/>
        <v>201602</v>
      </c>
      <c r="F119" s="84">
        <f t="shared" si="4"/>
        <v>201602</v>
      </c>
      <c r="G119" s="80">
        <f>IF(IFERROR(MATCH($B119,$B$1:B118,0),0)=0,1,0)</f>
        <v>1</v>
      </c>
      <c r="H119" s="80">
        <f t="array" ref="H119">IF(IFERROR(MATCH($B119&amp;E119,($B$1:B118)&amp;($E$1:E119),0),0)=0,1,0)</f>
        <v>1</v>
      </c>
      <c r="I119" s="80">
        <f t="shared" si="5"/>
        <v>6</v>
      </c>
      <c r="J119" s="82"/>
      <c r="K119" s="82"/>
      <c r="L119" s="82"/>
      <c r="M119" s="82"/>
      <c r="N119" s="82"/>
      <c r="O119" s="82"/>
      <c r="P119" s="82"/>
    </row>
    <row r="120" spans="1:16" x14ac:dyDescent="0.2">
      <c r="A120" s="80">
        <f t="shared" si="7"/>
        <v>119</v>
      </c>
      <c r="B120" s="48" t="s">
        <v>100</v>
      </c>
      <c r="C120" s="49">
        <v>6</v>
      </c>
      <c r="D120" s="50">
        <v>42401</v>
      </c>
      <c r="E120" s="84">
        <f t="shared" si="6"/>
        <v>201602</v>
      </c>
      <c r="F120" s="84">
        <f t="shared" si="4"/>
        <v>201602</v>
      </c>
      <c r="G120" s="80">
        <f>IF(IFERROR(MATCH($B120,$B$1:B119,0),0)=0,1,0)</f>
        <v>1</v>
      </c>
      <c r="H120" s="80">
        <f t="array" ref="H120">IF(IFERROR(MATCH($B120&amp;E120,($B$1:B119)&amp;($E$1:E120),0),0)=0,1,0)</f>
        <v>1</v>
      </c>
      <c r="I120" s="80">
        <f t="shared" si="5"/>
        <v>6</v>
      </c>
      <c r="J120" s="82"/>
      <c r="K120" s="82"/>
      <c r="L120" s="82"/>
      <c r="M120" s="82"/>
      <c r="N120" s="82"/>
      <c r="O120" s="82"/>
      <c r="P120" s="82"/>
    </row>
    <row r="121" spans="1:16" x14ac:dyDescent="0.2">
      <c r="A121" s="80">
        <f t="shared" si="7"/>
        <v>120</v>
      </c>
      <c r="B121" s="51" t="s">
        <v>11</v>
      </c>
      <c r="C121" s="52">
        <v>193</v>
      </c>
      <c r="D121" s="50">
        <v>42430</v>
      </c>
      <c r="E121" s="84">
        <f t="shared" si="6"/>
        <v>201603</v>
      </c>
      <c r="F121" s="84">
        <f t="shared" si="4"/>
        <v>201601</v>
      </c>
      <c r="G121" s="80">
        <f>IF(IFERROR(MATCH($B121,$B$1:B120,0),0)=0,1,0)</f>
        <v>0</v>
      </c>
      <c r="H121" s="80">
        <f t="array" ref="H121">IF(IFERROR(MATCH($B121&amp;E121,($B$1:B120)&amp;($E$1:E121),0),0)=0,1,0)</f>
        <v>1</v>
      </c>
      <c r="I121" s="80">
        <f t="shared" si="5"/>
        <v>193</v>
      </c>
      <c r="J121" s="82"/>
      <c r="K121" s="82"/>
      <c r="L121" s="82"/>
      <c r="M121" s="82"/>
      <c r="N121" s="82"/>
      <c r="O121" s="82"/>
      <c r="P121" s="82"/>
    </row>
    <row r="122" spans="1:16" x14ac:dyDescent="0.2">
      <c r="A122" s="80">
        <f t="shared" si="7"/>
        <v>121</v>
      </c>
      <c r="B122" s="51" t="s">
        <v>101</v>
      </c>
      <c r="C122" s="52">
        <v>1130</v>
      </c>
      <c r="D122" s="50">
        <v>42430</v>
      </c>
      <c r="E122" s="84">
        <f t="shared" si="6"/>
        <v>201603</v>
      </c>
      <c r="F122" s="84">
        <f t="shared" si="4"/>
        <v>201603</v>
      </c>
      <c r="G122" s="80">
        <f>IF(IFERROR(MATCH($B122,$B$1:B121,0),0)=0,1,0)</f>
        <v>1</v>
      </c>
      <c r="H122" s="80">
        <f t="array" ref="H122">IF(IFERROR(MATCH($B122&amp;E122,($B$1:B121)&amp;($E$1:E122),0),0)=0,1,0)</f>
        <v>1</v>
      </c>
      <c r="I122" s="80">
        <f t="shared" si="5"/>
        <v>1130</v>
      </c>
      <c r="J122" s="82"/>
      <c r="K122" s="82"/>
      <c r="L122" s="82"/>
      <c r="M122" s="82"/>
      <c r="N122" s="82"/>
      <c r="O122" s="82"/>
      <c r="P122" s="82"/>
    </row>
    <row r="123" spans="1:16" x14ac:dyDescent="0.2">
      <c r="A123" s="80">
        <f t="shared" si="7"/>
        <v>122</v>
      </c>
      <c r="B123" s="48" t="s">
        <v>14</v>
      </c>
      <c r="C123" s="49">
        <v>20</v>
      </c>
      <c r="D123" s="50">
        <v>42430</v>
      </c>
      <c r="E123" s="84">
        <f t="shared" si="6"/>
        <v>201603</v>
      </c>
      <c r="F123" s="84">
        <f t="shared" si="4"/>
        <v>201601</v>
      </c>
      <c r="G123" s="80">
        <f>IF(IFERROR(MATCH($B123,$B$1:B122,0),0)=0,1,0)</f>
        <v>0</v>
      </c>
      <c r="H123" s="80">
        <f t="array" ref="H123">IF(IFERROR(MATCH($B123&amp;E123,($B$1:B122)&amp;($E$1:E123),0),0)=0,1,0)</f>
        <v>1</v>
      </c>
      <c r="I123" s="80">
        <f t="shared" si="5"/>
        <v>20</v>
      </c>
      <c r="J123" s="82"/>
      <c r="K123" s="82"/>
      <c r="L123" s="82"/>
      <c r="M123" s="82"/>
      <c r="N123" s="82"/>
      <c r="O123" s="82"/>
      <c r="P123" s="82"/>
    </row>
    <row r="124" spans="1:16" x14ac:dyDescent="0.2">
      <c r="A124" s="80">
        <f t="shared" si="7"/>
        <v>123</v>
      </c>
      <c r="B124" s="48" t="s">
        <v>15</v>
      </c>
      <c r="C124" s="49">
        <v>54</v>
      </c>
      <c r="D124" s="50">
        <v>42430</v>
      </c>
      <c r="E124" s="84">
        <f t="shared" si="6"/>
        <v>201603</v>
      </c>
      <c r="F124" s="84">
        <f t="shared" si="4"/>
        <v>201601</v>
      </c>
      <c r="G124" s="80">
        <f>IF(IFERROR(MATCH($B124,$B$1:B123,0),0)=0,1,0)</f>
        <v>0</v>
      </c>
      <c r="H124" s="80">
        <f t="array" ref="H124">IF(IFERROR(MATCH($B124&amp;E124,($B$1:B123)&amp;($E$1:E124),0),0)=0,1,0)</f>
        <v>1</v>
      </c>
      <c r="I124" s="80">
        <f t="shared" si="5"/>
        <v>54</v>
      </c>
      <c r="J124" s="82"/>
      <c r="K124" s="82"/>
      <c r="L124" s="82"/>
      <c r="M124" s="82"/>
      <c r="N124" s="82"/>
      <c r="O124" s="82"/>
      <c r="P124" s="82"/>
    </row>
    <row r="125" spans="1:16" x14ac:dyDescent="0.2">
      <c r="A125" s="80">
        <f t="shared" si="7"/>
        <v>124</v>
      </c>
      <c r="B125" s="51" t="s">
        <v>102</v>
      </c>
      <c r="C125" s="52">
        <v>3</v>
      </c>
      <c r="D125" s="50">
        <v>42430</v>
      </c>
      <c r="E125" s="84">
        <f t="shared" si="6"/>
        <v>201603</v>
      </c>
      <c r="F125" s="84">
        <f t="shared" si="4"/>
        <v>201603</v>
      </c>
      <c r="G125" s="80">
        <f>IF(IFERROR(MATCH($B125,$B$1:B124,0),0)=0,1,0)</f>
        <v>1</v>
      </c>
      <c r="H125" s="80">
        <f t="array" ref="H125">IF(IFERROR(MATCH($B125&amp;E125,($B$1:B124)&amp;($E$1:E125),0),0)=0,1,0)</f>
        <v>1</v>
      </c>
      <c r="I125" s="80">
        <f t="shared" si="5"/>
        <v>3</v>
      </c>
      <c r="J125" s="82"/>
      <c r="K125" s="82"/>
      <c r="L125" s="82"/>
      <c r="M125" s="82"/>
      <c r="N125" s="82"/>
      <c r="O125" s="82"/>
      <c r="P125" s="82"/>
    </row>
    <row r="126" spans="1:16" x14ac:dyDescent="0.2">
      <c r="A126" s="80">
        <f t="shared" si="7"/>
        <v>125</v>
      </c>
      <c r="B126" s="48" t="s">
        <v>62</v>
      </c>
      <c r="C126" s="49">
        <v>170</v>
      </c>
      <c r="D126" s="50">
        <v>42430</v>
      </c>
      <c r="E126" s="84">
        <f t="shared" si="6"/>
        <v>201603</v>
      </c>
      <c r="F126" s="84">
        <f t="shared" si="4"/>
        <v>201602</v>
      </c>
      <c r="G126" s="80">
        <f>IF(IFERROR(MATCH($B126,$B$1:B125,0),0)=0,1,0)</f>
        <v>0</v>
      </c>
      <c r="H126" s="80">
        <f t="array" ref="H126">IF(IFERROR(MATCH($B126&amp;E126,($B$1:B125)&amp;($E$1:E126),0),0)=0,1,0)</f>
        <v>1</v>
      </c>
      <c r="I126" s="80">
        <f t="shared" si="5"/>
        <v>170</v>
      </c>
      <c r="J126" s="82"/>
      <c r="K126" s="82"/>
      <c r="L126" s="82"/>
      <c r="M126" s="82"/>
      <c r="N126" s="82"/>
      <c r="O126" s="82"/>
      <c r="P126" s="82"/>
    </row>
    <row r="127" spans="1:16" x14ac:dyDescent="0.2">
      <c r="A127" s="80">
        <f t="shared" si="7"/>
        <v>126</v>
      </c>
      <c r="B127" s="48" t="s">
        <v>16</v>
      </c>
      <c r="C127" s="49">
        <v>68</v>
      </c>
      <c r="D127" s="50">
        <v>42430</v>
      </c>
      <c r="E127" s="84">
        <f t="shared" si="6"/>
        <v>201603</v>
      </c>
      <c r="F127" s="84">
        <f t="shared" si="4"/>
        <v>201601</v>
      </c>
      <c r="G127" s="80">
        <f>IF(IFERROR(MATCH($B127,$B$1:B126,0),0)=0,1,0)</f>
        <v>0</v>
      </c>
      <c r="H127" s="80">
        <f t="array" ref="H127">IF(IFERROR(MATCH($B127&amp;E127,($B$1:B126)&amp;($E$1:E127),0),0)=0,1,0)</f>
        <v>1</v>
      </c>
      <c r="I127" s="80">
        <f t="shared" si="5"/>
        <v>68</v>
      </c>
      <c r="J127" s="82"/>
      <c r="K127" s="82"/>
      <c r="L127" s="82"/>
      <c r="M127" s="82"/>
      <c r="N127" s="82"/>
      <c r="O127" s="82"/>
      <c r="P127" s="82"/>
    </row>
    <row r="128" spans="1:16" x14ac:dyDescent="0.2">
      <c r="A128" s="80">
        <f t="shared" si="7"/>
        <v>127</v>
      </c>
      <c r="B128" s="48" t="s">
        <v>17</v>
      </c>
      <c r="C128" s="49">
        <v>83</v>
      </c>
      <c r="D128" s="50">
        <v>42430</v>
      </c>
      <c r="E128" s="84">
        <f t="shared" si="6"/>
        <v>201603</v>
      </c>
      <c r="F128" s="84">
        <f t="shared" si="4"/>
        <v>201601</v>
      </c>
      <c r="G128" s="80">
        <f>IF(IFERROR(MATCH($B128,$B$1:B127,0),0)=0,1,0)</f>
        <v>0</v>
      </c>
      <c r="H128" s="80">
        <f t="array" ref="H128">IF(IFERROR(MATCH($B128&amp;E128,($B$1:B127)&amp;($E$1:E128),0),0)=0,1,0)</f>
        <v>1</v>
      </c>
      <c r="I128" s="80">
        <f t="shared" si="5"/>
        <v>83</v>
      </c>
      <c r="J128" s="82"/>
      <c r="K128" s="82"/>
      <c r="L128" s="82"/>
      <c r="M128" s="82"/>
      <c r="N128" s="82"/>
      <c r="O128" s="82"/>
      <c r="P128" s="82"/>
    </row>
    <row r="129" spans="1:16" x14ac:dyDescent="0.2">
      <c r="A129" s="80">
        <f t="shared" si="7"/>
        <v>128</v>
      </c>
      <c r="B129" s="51" t="s">
        <v>20</v>
      </c>
      <c r="C129" s="52">
        <v>286</v>
      </c>
      <c r="D129" s="50">
        <v>42430</v>
      </c>
      <c r="E129" s="84">
        <f t="shared" si="6"/>
        <v>201603</v>
      </c>
      <c r="F129" s="84">
        <f t="shared" si="4"/>
        <v>201601</v>
      </c>
      <c r="G129" s="80">
        <f>IF(IFERROR(MATCH($B129,$B$1:B128,0),0)=0,1,0)</f>
        <v>0</v>
      </c>
      <c r="H129" s="80">
        <f t="array" ref="H129">IF(IFERROR(MATCH($B129&amp;E129,($B$1:B128)&amp;($E$1:E129),0),0)=0,1,0)</f>
        <v>1</v>
      </c>
      <c r="I129" s="80">
        <f t="shared" si="5"/>
        <v>286</v>
      </c>
      <c r="J129" s="82"/>
      <c r="K129" s="82"/>
      <c r="L129" s="82"/>
      <c r="M129" s="82"/>
      <c r="N129" s="82"/>
      <c r="O129" s="82"/>
      <c r="P129" s="82"/>
    </row>
    <row r="130" spans="1:16" x14ac:dyDescent="0.2">
      <c r="A130" s="80">
        <f t="shared" si="7"/>
        <v>129</v>
      </c>
      <c r="B130" s="48" t="s">
        <v>23</v>
      </c>
      <c r="C130" s="49">
        <v>881.00000000000011</v>
      </c>
      <c r="D130" s="50">
        <v>42430</v>
      </c>
      <c r="E130" s="84">
        <f t="shared" si="6"/>
        <v>201603</v>
      </c>
      <c r="F130" s="84">
        <f t="shared" ref="F130:F193" si="8">INDEX($B:$E,MATCH(B130,$B:$B,0),4)</f>
        <v>201601</v>
      </c>
      <c r="G130" s="80">
        <f>IF(IFERROR(MATCH($B130,$B$1:B129,0),0)=0,1,0)</f>
        <v>0</v>
      </c>
      <c r="H130" s="80">
        <f t="array" ref="H130">IF(IFERROR(MATCH($B130&amp;E130,($B$1:B129)&amp;($E$1:E130),0),0)=0,1,0)</f>
        <v>1</v>
      </c>
      <c r="I130" s="80">
        <f t="shared" ref="I130:I193" si="9">SUMIFS($C:$C,$B:$B,$B130,$E:$E,$E130)</f>
        <v>881.00000000000011</v>
      </c>
      <c r="J130" s="82"/>
      <c r="K130" s="82"/>
      <c r="L130" s="82"/>
      <c r="M130" s="82"/>
      <c r="N130" s="82"/>
      <c r="O130" s="82"/>
      <c r="P130" s="82"/>
    </row>
    <row r="131" spans="1:16" x14ac:dyDescent="0.2">
      <c r="A131" s="80">
        <f t="shared" si="7"/>
        <v>130</v>
      </c>
      <c r="B131" s="51" t="s">
        <v>24</v>
      </c>
      <c r="C131" s="52">
        <v>2108</v>
      </c>
      <c r="D131" s="50">
        <v>42430</v>
      </c>
      <c r="E131" s="84">
        <f t="shared" ref="E131:E194" si="10">_xlfn.NUMBERVALUE(YEAR(D131)&amp;IF(MONTH(D131)&lt;10,"0"&amp;MONTH(D131),MONTH(D131)))</f>
        <v>201603</v>
      </c>
      <c r="F131" s="84">
        <f t="shared" si="8"/>
        <v>201601</v>
      </c>
      <c r="G131" s="80">
        <f>IF(IFERROR(MATCH($B131,$B$1:B130,0),0)=0,1,0)</f>
        <v>0</v>
      </c>
      <c r="H131" s="80">
        <f t="array" ref="H131">IF(IFERROR(MATCH($B131&amp;E131,($B$1:B130)&amp;($E$1:E131),0),0)=0,1,0)</f>
        <v>1</v>
      </c>
      <c r="I131" s="80">
        <f t="shared" si="9"/>
        <v>2108</v>
      </c>
      <c r="J131" s="82"/>
      <c r="K131" s="82"/>
      <c r="L131" s="82"/>
      <c r="M131" s="82"/>
      <c r="N131" s="82"/>
      <c r="O131" s="82"/>
      <c r="P131" s="82"/>
    </row>
    <row r="132" spans="1:16" x14ac:dyDescent="0.2">
      <c r="A132" s="80">
        <f t="shared" ref="A132:A195" si="11">A131+1</f>
        <v>131</v>
      </c>
      <c r="B132" s="51" t="s">
        <v>26</v>
      </c>
      <c r="C132" s="52">
        <v>380</v>
      </c>
      <c r="D132" s="50">
        <v>42430</v>
      </c>
      <c r="E132" s="84">
        <f t="shared" si="10"/>
        <v>201603</v>
      </c>
      <c r="F132" s="84">
        <f t="shared" si="8"/>
        <v>201601</v>
      </c>
      <c r="G132" s="80">
        <f>IF(IFERROR(MATCH($B132,$B$1:B131,0),0)=0,1,0)</f>
        <v>0</v>
      </c>
      <c r="H132" s="80">
        <f t="array" ref="H132">IF(IFERROR(MATCH($B132&amp;E132,($B$1:B131)&amp;($E$1:E132),0),0)=0,1,0)</f>
        <v>1</v>
      </c>
      <c r="I132" s="80">
        <f t="shared" si="9"/>
        <v>380</v>
      </c>
      <c r="J132" s="82"/>
      <c r="K132" s="82"/>
      <c r="L132" s="82"/>
      <c r="M132" s="82"/>
      <c r="N132" s="82"/>
      <c r="O132" s="82"/>
      <c r="P132" s="82"/>
    </row>
    <row r="133" spans="1:16" x14ac:dyDescent="0.2">
      <c r="A133" s="80">
        <f t="shared" si="11"/>
        <v>132</v>
      </c>
      <c r="B133" s="51" t="s">
        <v>28</v>
      </c>
      <c r="C133" s="52">
        <v>210</v>
      </c>
      <c r="D133" s="50">
        <v>42430</v>
      </c>
      <c r="E133" s="84">
        <f t="shared" si="10"/>
        <v>201603</v>
      </c>
      <c r="F133" s="84">
        <f t="shared" si="8"/>
        <v>201601</v>
      </c>
      <c r="G133" s="80">
        <f>IF(IFERROR(MATCH($B133,$B$1:B132,0),0)=0,1,0)</f>
        <v>0</v>
      </c>
      <c r="H133" s="80">
        <f t="array" ref="H133">IF(IFERROR(MATCH($B133&amp;E133,($B$1:B132)&amp;($E$1:E133),0),0)=0,1,0)</f>
        <v>1</v>
      </c>
      <c r="I133" s="80">
        <f t="shared" si="9"/>
        <v>210</v>
      </c>
      <c r="J133" s="82"/>
      <c r="K133" s="82"/>
      <c r="L133" s="82"/>
      <c r="M133" s="82"/>
      <c r="N133" s="82"/>
      <c r="O133" s="82"/>
      <c r="P133" s="82"/>
    </row>
    <row r="134" spans="1:16" x14ac:dyDescent="0.2">
      <c r="A134" s="80">
        <f t="shared" si="11"/>
        <v>133</v>
      </c>
      <c r="B134" s="51" t="s">
        <v>30</v>
      </c>
      <c r="C134" s="52">
        <v>77</v>
      </c>
      <c r="D134" s="50">
        <v>42430</v>
      </c>
      <c r="E134" s="84">
        <f t="shared" si="10"/>
        <v>201603</v>
      </c>
      <c r="F134" s="84">
        <f t="shared" si="8"/>
        <v>201601</v>
      </c>
      <c r="G134" s="80">
        <f>IF(IFERROR(MATCH($B134,$B$1:B133,0),0)=0,1,0)</f>
        <v>0</v>
      </c>
      <c r="H134" s="80">
        <f t="array" ref="H134">IF(IFERROR(MATCH($B134&amp;E134,($B$1:B133)&amp;($E$1:E134),0),0)=0,1,0)</f>
        <v>1</v>
      </c>
      <c r="I134" s="80">
        <f t="shared" si="9"/>
        <v>77</v>
      </c>
      <c r="J134" s="82"/>
      <c r="K134" s="82"/>
      <c r="L134" s="82"/>
      <c r="M134" s="82"/>
      <c r="N134" s="82"/>
      <c r="O134" s="82"/>
      <c r="P134" s="82"/>
    </row>
    <row r="135" spans="1:16" x14ac:dyDescent="0.2">
      <c r="A135" s="80">
        <f t="shared" si="11"/>
        <v>134</v>
      </c>
      <c r="B135" s="51" t="s">
        <v>32</v>
      </c>
      <c r="C135" s="52">
        <v>308</v>
      </c>
      <c r="D135" s="50">
        <v>42430</v>
      </c>
      <c r="E135" s="84">
        <f t="shared" si="10"/>
        <v>201603</v>
      </c>
      <c r="F135" s="84">
        <f t="shared" si="8"/>
        <v>201601</v>
      </c>
      <c r="G135" s="80">
        <f>IF(IFERROR(MATCH($B135,$B$1:B134,0),0)=0,1,0)</f>
        <v>0</v>
      </c>
      <c r="H135" s="80">
        <f t="array" ref="H135">IF(IFERROR(MATCH($B135&amp;E135,($B$1:B134)&amp;($E$1:E135),0),0)=0,1,0)</f>
        <v>1</v>
      </c>
      <c r="I135" s="80">
        <f t="shared" si="9"/>
        <v>308</v>
      </c>
      <c r="J135" s="82"/>
      <c r="K135" s="82"/>
      <c r="L135" s="82"/>
      <c r="M135" s="82"/>
      <c r="N135" s="82"/>
      <c r="O135" s="82"/>
      <c r="P135" s="82"/>
    </row>
    <row r="136" spans="1:16" x14ac:dyDescent="0.2">
      <c r="A136" s="80">
        <f t="shared" si="11"/>
        <v>135</v>
      </c>
      <c r="B136" s="51" t="s">
        <v>34</v>
      </c>
      <c r="C136" s="52">
        <v>237.99999999999997</v>
      </c>
      <c r="D136" s="50">
        <v>42430</v>
      </c>
      <c r="E136" s="84">
        <f t="shared" si="10"/>
        <v>201603</v>
      </c>
      <c r="F136" s="84">
        <f t="shared" si="8"/>
        <v>201601</v>
      </c>
      <c r="G136" s="80">
        <f>IF(IFERROR(MATCH($B136,$B$1:B135,0),0)=0,1,0)</f>
        <v>0</v>
      </c>
      <c r="H136" s="80">
        <f t="array" ref="H136">IF(IFERROR(MATCH($B136&amp;E136,($B$1:B135)&amp;($E$1:E136),0),0)=0,1,0)</f>
        <v>1</v>
      </c>
      <c r="I136" s="80">
        <f t="shared" si="9"/>
        <v>237.99999999999997</v>
      </c>
      <c r="J136" s="82"/>
      <c r="K136" s="82"/>
      <c r="L136" s="82"/>
      <c r="M136" s="82"/>
      <c r="N136" s="82"/>
      <c r="O136" s="82"/>
      <c r="P136" s="82"/>
    </row>
    <row r="137" spans="1:16" x14ac:dyDescent="0.2">
      <c r="A137" s="80">
        <f t="shared" si="11"/>
        <v>136</v>
      </c>
      <c r="B137" s="48" t="s">
        <v>35</v>
      </c>
      <c r="C137" s="49">
        <v>94</v>
      </c>
      <c r="D137" s="50">
        <v>42430</v>
      </c>
      <c r="E137" s="84">
        <f t="shared" si="10"/>
        <v>201603</v>
      </c>
      <c r="F137" s="84">
        <f t="shared" si="8"/>
        <v>201601</v>
      </c>
      <c r="G137" s="80">
        <f>IF(IFERROR(MATCH($B137,$B$1:B136,0),0)=0,1,0)</f>
        <v>0</v>
      </c>
      <c r="H137" s="80">
        <f t="array" ref="H137">IF(IFERROR(MATCH($B137&amp;E137,($B$1:B136)&amp;($E$1:E137),0),0)=0,1,0)</f>
        <v>1</v>
      </c>
      <c r="I137" s="80">
        <f t="shared" si="9"/>
        <v>94</v>
      </c>
      <c r="J137" s="82"/>
      <c r="K137" s="82"/>
      <c r="L137" s="82"/>
      <c r="M137" s="82"/>
      <c r="N137" s="82"/>
      <c r="O137" s="82"/>
      <c r="P137" s="82"/>
    </row>
    <row r="138" spans="1:16" x14ac:dyDescent="0.2">
      <c r="A138" s="80">
        <f t="shared" si="11"/>
        <v>137</v>
      </c>
      <c r="B138" s="48" t="s">
        <v>37</v>
      </c>
      <c r="C138" s="49">
        <v>157</v>
      </c>
      <c r="D138" s="50">
        <v>42430</v>
      </c>
      <c r="E138" s="84">
        <f t="shared" si="10"/>
        <v>201603</v>
      </c>
      <c r="F138" s="84">
        <f t="shared" si="8"/>
        <v>201601</v>
      </c>
      <c r="G138" s="80">
        <f>IF(IFERROR(MATCH($B138,$B$1:B137,0),0)=0,1,0)</f>
        <v>0</v>
      </c>
      <c r="H138" s="80">
        <f t="array" ref="H138">IF(IFERROR(MATCH($B138&amp;E138,($B$1:B137)&amp;($E$1:E138),0),0)=0,1,0)</f>
        <v>1</v>
      </c>
      <c r="I138" s="80">
        <f t="shared" si="9"/>
        <v>157</v>
      </c>
      <c r="J138" s="82"/>
      <c r="K138" s="82"/>
      <c r="L138" s="82"/>
      <c r="M138" s="82"/>
      <c r="N138" s="82"/>
      <c r="O138" s="82"/>
      <c r="P138" s="82"/>
    </row>
    <row r="139" spans="1:16" x14ac:dyDescent="0.2">
      <c r="A139" s="80">
        <f t="shared" si="11"/>
        <v>138</v>
      </c>
      <c r="B139" s="51" t="s">
        <v>38</v>
      </c>
      <c r="C139" s="52">
        <v>40</v>
      </c>
      <c r="D139" s="50">
        <v>42430</v>
      </c>
      <c r="E139" s="84">
        <f t="shared" si="10"/>
        <v>201603</v>
      </c>
      <c r="F139" s="84">
        <f t="shared" si="8"/>
        <v>201601</v>
      </c>
      <c r="G139" s="80">
        <f>IF(IFERROR(MATCH($B139,$B$1:B138,0),0)=0,1,0)</f>
        <v>0</v>
      </c>
      <c r="H139" s="80">
        <f t="array" ref="H139">IF(IFERROR(MATCH($B139&amp;E139,($B$1:B138)&amp;($E$1:E139),0),0)=0,1,0)</f>
        <v>1</v>
      </c>
      <c r="I139" s="80">
        <f t="shared" si="9"/>
        <v>40</v>
      </c>
      <c r="J139" s="82"/>
      <c r="K139" s="82"/>
      <c r="L139" s="82"/>
      <c r="M139" s="82"/>
      <c r="N139" s="82"/>
      <c r="O139" s="82"/>
      <c r="P139" s="82"/>
    </row>
    <row r="140" spans="1:16" x14ac:dyDescent="0.2">
      <c r="A140" s="80">
        <f t="shared" si="11"/>
        <v>139</v>
      </c>
      <c r="B140" s="51" t="s">
        <v>41</v>
      </c>
      <c r="C140" s="52">
        <v>136</v>
      </c>
      <c r="D140" s="50">
        <v>42430</v>
      </c>
      <c r="E140" s="84">
        <f t="shared" si="10"/>
        <v>201603</v>
      </c>
      <c r="F140" s="84">
        <f t="shared" si="8"/>
        <v>201601</v>
      </c>
      <c r="G140" s="80">
        <f>IF(IFERROR(MATCH($B140,$B$1:B139,0),0)=0,1,0)</f>
        <v>0</v>
      </c>
      <c r="H140" s="80">
        <f t="array" ref="H140">IF(IFERROR(MATCH($B140&amp;E140,($B$1:B139)&amp;($E$1:E140),0),0)=0,1,0)</f>
        <v>1</v>
      </c>
      <c r="I140" s="80">
        <f t="shared" si="9"/>
        <v>136</v>
      </c>
      <c r="J140" s="82"/>
      <c r="K140" s="82"/>
      <c r="L140" s="82"/>
      <c r="M140" s="82"/>
      <c r="N140" s="82"/>
      <c r="O140" s="82"/>
      <c r="P140" s="82"/>
    </row>
    <row r="141" spans="1:16" x14ac:dyDescent="0.2">
      <c r="A141" s="80">
        <f t="shared" si="11"/>
        <v>140</v>
      </c>
      <c r="B141" s="48" t="s">
        <v>42</v>
      </c>
      <c r="C141" s="49">
        <v>865</v>
      </c>
      <c r="D141" s="50">
        <v>42430</v>
      </c>
      <c r="E141" s="84">
        <f t="shared" si="10"/>
        <v>201603</v>
      </c>
      <c r="F141" s="84">
        <f t="shared" si="8"/>
        <v>201601</v>
      </c>
      <c r="G141" s="80">
        <f>IF(IFERROR(MATCH($B141,$B$1:B140,0),0)=0,1,0)</f>
        <v>0</v>
      </c>
      <c r="H141" s="80">
        <f t="array" ref="H141">IF(IFERROR(MATCH($B141&amp;E141,($B$1:B140)&amp;($E$1:E141),0),0)=0,1,0)</f>
        <v>1</v>
      </c>
      <c r="I141" s="80">
        <f t="shared" si="9"/>
        <v>865</v>
      </c>
      <c r="J141" s="82"/>
      <c r="K141" s="82"/>
      <c r="L141" s="82"/>
      <c r="M141" s="82"/>
      <c r="N141" s="82"/>
      <c r="O141" s="82"/>
      <c r="P141" s="82"/>
    </row>
    <row r="142" spans="1:16" x14ac:dyDescent="0.2">
      <c r="A142" s="80">
        <f t="shared" si="11"/>
        <v>141</v>
      </c>
      <c r="B142" s="51" t="s">
        <v>43</v>
      </c>
      <c r="C142" s="52">
        <v>201</v>
      </c>
      <c r="D142" s="50">
        <v>42430</v>
      </c>
      <c r="E142" s="84">
        <f t="shared" si="10"/>
        <v>201603</v>
      </c>
      <c r="F142" s="84">
        <f t="shared" si="8"/>
        <v>201601</v>
      </c>
      <c r="G142" s="80">
        <f>IF(IFERROR(MATCH($B142,$B$1:B141,0),0)=0,1,0)</f>
        <v>0</v>
      </c>
      <c r="H142" s="80">
        <f t="array" ref="H142">IF(IFERROR(MATCH($B142&amp;E142,($B$1:B141)&amp;($E$1:E142),0),0)=0,1,0)</f>
        <v>1</v>
      </c>
      <c r="I142" s="80">
        <f t="shared" si="9"/>
        <v>201</v>
      </c>
      <c r="J142" s="82"/>
      <c r="K142" s="82"/>
      <c r="L142" s="82"/>
      <c r="M142" s="82"/>
      <c r="N142" s="82"/>
      <c r="O142" s="82"/>
      <c r="P142" s="82"/>
    </row>
    <row r="143" spans="1:16" x14ac:dyDescent="0.2">
      <c r="A143" s="80">
        <f t="shared" si="11"/>
        <v>142</v>
      </c>
      <c r="B143" s="51" t="s">
        <v>45</v>
      </c>
      <c r="C143" s="52">
        <v>204</v>
      </c>
      <c r="D143" s="50">
        <v>42430</v>
      </c>
      <c r="E143" s="84">
        <f t="shared" si="10"/>
        <v>201603</v>
      </c>
      <c r="F143" s="84">
        <f t="shared" si="8"/>
        <v>201601</v>
      </c>
      <c r="G143" s="80">
        <f>IF(IFERROR(MATCH($B143,$B$1:B142,0),0)=0,1,0)</f>
        <v>0</v>
      </c>
      <c r="H143" s="80">
        <f t="array" ref="H143">IF(IFERROR(MATCH($B143&amp;E143,($B$1:B142)&amp;($E$1:E143),0),0)=0,1,0)</f>
        <v>1</v>
      </c>
      <c r="I143" s="80">
        <f t="shared" si="9"/>
        <v>204</v>
      </c>
      <c r="J143" s="82"/>
      <c r="K143" s="82"/>
      <c r="L143" s="82"/>
      <c r="M143" s="82"/>
      <c r="N143" s="82"/>
      <c r="O143" s="82"/>
      <c r="P143" s="82"/>
    </row>
    <row r="144" spans="1:16" x14ac:dyDescent="0.2">
      <c r="A144" s="80">
        <f t="shared" si="11"/>
        <v>143</v>
      </c>
      <c r="B144" s="48" t="s">
        <v>46</v>
      </c>
      <c r="C144" s="49">
        <v>69</v>
      </c>
      <c r="D144" s="50">
        <v>42430</v>
      </c>
      <c r="E144" s="84">
        <f t="shared" si="10"/>
        <v>201603</v>
      </c>
      <c r="F144" s="84">
        <f t="shared" si="8"/>
        <v>201601</v>
      </c>
      <c r="G144" s="80">
        <f>IF(IFERROR(MATCH($B144,$B$1:B143,0),0)=0,1,0)</f>
        <v>0</v>
      </c>
      <c r="H144" s="80">
        <f t="array" ref="H144">IF(IFERROR(MATCH($B144&amp;E144,($B$1:B143)&amp;($E$1:E144),0),0)=0,1,0)</f>
        <v>1</v>
      </c>
      <c r="I144" s="80">
        <f t="shared" si="9"/>
        <v>69</v>
      </c>
      <c r="J144" s="82"/>
      <c r="K144" s="82"/>
      <c r="L144" s="82"/>
      <c r="M144" s="82"/>
      <c r="N144" s="82"/>
      <c r="O144" s="82"/>
      <c r="P144" s="82"/>
    </row>
    <row r="145" spans="1:16" x14ac:dyDescent="0.2">
      <c r="A145" s="80">
        <f t="shared" si="11"/>
        <v>144</v>
      </c>
      <c r="B145" s="48" t="s">
        <v>48</v>
      </c>
      <c r="C145" s="49">
        <v>41</v>
      </c>
      <c r="D145" s="50">
        <v>42430</v>
      </c>
      <c r="E145" s="84">
        <f t="shared" si="10"/>
        <v>201603</v>
      </c>
      <c r="F145" s="84">
        <f t="shared" si="8"/>
        <v>201601</v>
      </c>
      <c r="G145" s="80">
        <f>IF(IFERROR(MATCH($B145,$B$1:B144,0),0)=0,1,0)</f>
        <v>0</v>
      </c>
      <c r="H145" s="80">
        <f t="array" ref="H145">IF(IFERROR(MATCH($B145&amp;E145,($B$1:B144)&amp;($E$1:E145),0),0)=0,1,0)</f>
        <v>1</v>
      </c>
      <c r="I145" s="80">
        <f t="shared" si="9"/>
        <v>41</v>
      </c>
      <c r="J145" s="82"/>
      <c r="K145" s="82"/>
      <c r="L145" s="82"/>
      <c r="M145" s="82"/>
      <c r="N145" s="82"/>
      <c r="O145" s="82"/>
      <c r="P145" s="82"/>
    </row>
    <row r="146" spans="1:16" x14ac:dyDescent="0.2">
      <c r="A146" s="80">
        <f t="shared" si="11"/>
        <v>145</v>
      </c>
      <c r="B146" s="51" t="s">
        <v>49</v>
      </c>
      <c r="C146" s="52">
        <v>38</v>
      </c>
      <c r="D146" s="50">
        <v>42430</v>
      </c>
      <c r="E146" s="84">
        <f t="shared" si="10"/>
        <v>201603</v>
      </c>
      <c r="F146" s="84">
        <f t="shared" si="8"/>
        <v>201601</v>
      </c>
      <c r="G146" s="80">
        <f>IF(IFERROR(MATCH($B146,$B$1:B145,0),0)=0,1,0)</f>
        <v>0</v>
      </c>
      <c r="H146" s="80">
        <f t="array" ref="H146">IF(IFERROR(MATCH($B146&amp;E146,($B$1:B145)&amp;($E$1:E146),0),0)=0,1,0)</f>
        <v>1</v>
      </c>
      <c r="I146" s="80">
        <f t="shared" si="9"/>
        <v>38</v>
      </c>
      <c r="J146" s="82"/>
      <c r="K146" s="82"/>
      <c r="L146" s="82"/>
      <c r="M146" s="82"/>
      <c r="N146" s="82"/>
      <c r="O146" s="82"/>
      <c r="P146" s="82"/>
    </row>
    <row r="147" spans="1:16" x14ac:dyDescent="0.2">
      <c r="A147" s="80">
        <f t="shared" si="11"/>
        <v>146</v>
      </c>
      <c r="B147" s="51" t="s">
        <v>51</v>
      </c>
      <c r="C147" s="52">
        <v>231</v>
      </c>
      <c r="D147" s="50">
        <v>42430</v>
      </c>
      <c r="E147" s="84">
        <f t="shared" si="10"/>
        <v>201603</v>
      </c>
      <c r="F147" s="84">
        <f t="shared" si="8"/>
        <v>201601</v>
      </c>
      <c r="G147" s="80">
        <f>IF(IFERROR(MATCH($B147,$B$1:B146,0),0)=0,1,0)</f>
        <v>0</v>
      </c>
      <c r="H147" s="80">
        <f t="array" ref="H147">IF(IFERROR(MATCH($B147&amp;E147,($B$1:B146)&amp;($E$1:E147),0),0)=0,1,0)</f>
        <v>1</v>
      </c>
      <c r="I147" s="80">
        <f t="shared" si="9"/>
        <v>231</v>
      </c>
      <c r="J147" s="82"/>
      <c r="K147" s="82"/>
      <c r="L147" s="82"/>
      <c r="M147" s="82"/>
      <c r="N147" s="82"/>
      <c r="O147" s="82"/>
      <c r="P147" s="82"/>
    </row>
    <row r="148" spans="1:16" x14ac:dyDescent="0.2">
      <c r="A148" s="80">
        <f t="shared" si="11"/>
        <v>147</v>
      </c>
      <c r="B148" s="48" t="s">
        <v>52</v>
      </c>
      <c r="C148" s="49">
        <v>44</v>
      </c>
      <c r="D148" s="50">
        <v>42430</v>
      </c>
      <c r="E148" s="84">
        <f t="shared" si="10"/>
        <v>201603</v>
      </c>
      <c r="F148" s="84">
        <f t="shared" si="8"/>
        <v>201601</v>
      </c>
      <c r="G148" s="80">
        <f>IF(IFERROR(MATCH($B148,$B$1:B147,0),0)=0,1,0)</f>
        <v>0</v>
      </c>
      <c r="H148" s="80">
        <f t="array" ref="H148">IF(IFERROR(MATCH($B148&amp;E148,($B$1:B147)&amp;($E$1:E148),0),0)=0,1,0)</f>
        <v>1</v>
      </c>
      <c r="I148" s="80">
        <f t="shared" si="9"/>
        <v>44</v>
      </c>
      <c r="J148" s="82"/>
      <c r="K148" s="82"/>
      <c r="L148" s="82"/>
      <c r="M148" s="82"/>
      <c r="N148" s="82"/>
      <c r="O148" s="82"/>
      <c r="P148" s="82"/>
    </row>
    <row r="149" spans="1:16" x14ac:dyDescent="0.2">
      <c r="A149" s="80">
        <f t="shared" si="11"/>
        <v>148</v>
      </c>
      <c r="B149" s="51" t="s">
        <v>53</v>
      </c>
      <c r="C149" s="52">
        <v>89</v>
      </c>
      <c r="D149" s="50">
        <v>42430</v>
      </c>
      <c r="E149" s="84">
        <f t="shared" si="10"/>
        <v>201603</v>
      </c>
      <c r="F149" s="84">
        <f t="shared" si="8"/>
        <v>201601</v>
      </c>
      <c r="G149" s="80">
        <f>IF(IFERROR(MATCH($B149,$B$1:B148,0),0)=0,1,0)</f>
        <v>0</v>
      </c>
      <c r="H149" s="80">
        <f t="array" ref="H149">IF(IFERROR(MATCH($B149&amp;E149,($B$1:B148)&amp;($E$1:E149),0),0)=0,1,0)</f>
        <v>1</v>
      </c>
      <c r="I149" s="80">
        <f t="shared" si="9"/>
        <v>89</v>
      </c>
      <c r="J149" s="82"/>
      <c r="K149" s="82"/>
      <c r="L149" s="82"/>
      <c r="M149" s="82"/>
      <c r="N149" s="82"/>
      <c r="O149" s="82"/>
      <c r="P149" s="82"/>
    </row>
    <row r="150" spans="1:16" x14ac:dyDescent="0.2">
      <c r="A150" s="80">
        <f t="shared" si="11"/>
        <v>149</v>
      </c>
      <c r="B150" s="48" t="s">
        <v>56</v>
      </c>
      <c r="C150" s="49">
        <v>7.0000000000000009</v>
      </c>
      <c r="D150" s="50">
        <v>42430</v>
      </c>
      <c r="E150" s="84">
        <f t="shared" si="10"/>
        <v>201603</v>
      </c>
      <c r="F150" s="84">
        <f t="shared" si="8"/>
        <v>201601</v>
      </c>
      <c r="G150" s="80">
        <f>IF(IFERROR(MATCH($B150,$B$1:B149,0),0)=0,1,0)</f>
        <v>0</v>
      </c>
      <c r="H150" s="80">
        <f t="array" ref="H150">IF(IFERROR(MATCH($B150&amp;E150,($B$1:B149)&amp;($E$1:E150),0),0)=0,1,0)</f>
        <v>1</v>
      </c>
      <c r="I150" s="80">
        <f t="shared" si="9"/>
        <v>7.0000000000000009</v>
      </c>
      <c r="J150" s="82"/>
      <c r="K150" s="82"/>
      <c r="L150" s="82"/>
      <c r="M150" s="82"/>
      <c r="N150" s="82"/>
      <c r="O150" s="82"/>
      <c r="P150" s="82"/>
    </row>
    <row r="151" spans="1:16" x14ac:dyDescent="0.2">
      <c r="A151" s="80">
        <f t="shared" si="11"/>
        <v>150</v>
      </c>
      <c r="B151" s="51" t="s">
        <v>57</v>
      </c>
      <c r="C151" s="52">
        <v>207</v>
      </c>
      <c r="D151" s="50">
        <v>42430</v>
      </c>
      <c r="E151" s="84">
        <f t="shared" si="10"/>
        <v>201603</v>
      </c>
      <c r="F151" s="84">
        <f t="shared" si="8"/>
        <v>201601</v>
      </c>
      <c r="G151" s="80">
        <f>IF(IFERROR(MATCH($B151,$B$1:B150,0),0)=0,1,0)</f>
        <v>0</v>
      </c>
      <c r="H151" s="80">
        <f t="array" ref="H151">IF(IFERROR(MATCH($B151&amp;E151,($B$1:B150)&amp;($E$1:E151),0),0)=0,1,0)</f>
        <v>1</v>
      </c>
      <c r="I151" s="80">
        <f t="shared" si="9"/>
        <v>207</v>
      </c>
      <c r="J151" s="82"/>
      <c r="K151" s="82"/>
      <c r="L151" s="82"/>
      <c r="M151" s="82"/>
      <c r="N151" s="82"/>
      <c r="O151" s="82"/>
      <c r="P151" s="82"/>
    </row>
    <row r="152" spans="1:16" x14ac:dyDescent="0.2">
      <c r="A152" s="80">
        <f t="shared" si="11"/>
        <v>151</v>
      </c>
      <c r="B152" s="51" t="s">
        <v>59</v>
      </c>
      <c r="C152" s="52">
        <v>139</v>
      </c>
      <c r="D152" s="50">
        <v>42430</v>
      </c>
      <c r="E152" s="84">
        <f t="shared" si="10"/>
        <v>201603</v>
      </c>
      <c r="F152" s="84">
        <f t="shared" si="8"/>
        <v>201601</v>
      </c>
      <c r="G152" s="80">
        <f>IF(IFERROR(MATCH($B152,$B$1:B151,0),0)=0,1,0)</f>
        <v>0</v>
      </c>
      <c r="H152" s="80">
        <f t="array" ref="H152">IF(IFERROR(MATCH($B152&amp;E152,($B$1:B151)&amp;($E$1:E152),0),0)=0,1,0)</f>
        <v>1</v>
      </c>
      <c r="I152" s="80">
        <f t="shared" si="9"/>
        <v>139</v>
      </c>
      <c r="J152" s="82"/>
      <c r="K152" s="82"/>
      <c r="L152" s="82"/>
      <c r="M152" s="82"/>
      <c r="N152" s="82"/>
      <c r="O152" s="82"/>
      <c r="P152" s="82"/>
    </row>
    <row r="153" spans="1:16" x14ac:dyDescent="0.2">
      <c r="A153" s="80">
        <f t="shared" si="11"/>
        <v>152</v>
      </c>
      <c r="B153" s="48" t="s">
        <v>64</v>
      </c>
      <c r="C153" s="49">
        <v>2466</v>
      </c>
      <c r="D153" s="50">
        <v>42430</v>
      </c>
      <c r="E153" s="84">
        <f t="shared" si="10"/>
        <v>201603</v>
      </c>
      <c r="F153" s="84">
        <f t="shared" si="8"/>
        <v>201602</v>
      </c>
      <c r="G153" s="80">
        <f>IF(IFERROR(MATCH($B153,$B$1:B152,0),0)=0,1,0)</f>
        <v>0</v>
      </c>
      <c r="H153" s="80">
        <f t="array" ref="H153">IF(IFERROR(MATCH($B153&amp;E153,($B$1:B152)&amp;($E$1:E153),0),0)=0,1,0)</f>
        <v>1</v>
      </c>
      <c r="I153" s="80">
        <f t="shared" si="9"/>
        <v>2466</v>
      </c>
      <c r="J153" s="82"/>
      <c r="K153" s="82"/>
      <c r="L153" s="82"/>
      <c r="M153" s="82"/>
      <c r="N153" s="82"/>
      <c r="O153" s="82"/>
      <c r="P153" s="82"/>
    </row>
    <row r="154" spans="1:16" x14ac:dyDescent="0.2">
      <c r="A154" s="80">
        <f t="shared" si="11"/>
        <v>153</v>
      </c>
      <c r="B154" s="51" t="s">
        <v>65</v>
      </c>
      <c r="C154" s="52">
        <v>2821</v>
      </c>
      <c r="D154" s="50">
        <v>42430</v>
      </c>
      <c r="E154" s="84">
        <f t="shared" si="10"/>
        <v>201603</v>
      </c>
      <c r="F154" s="84">
        <f t="shared" si="8"/>
        <v>201602</v>
      </c>
      <c r="G154" s="80">
        <f>IF(IFERROR(MATCH($B154,$B$1:B153,0),0)=0,1,0)</f>
        <v>0</v>
      </c>
      <c r="H154" s="80">
        <f t="array" ref="H154">IF(IFERROR(MATCH($B154&amp;E154,($B$1:B153)&amp;($E$1:E154),0),0)=0,1,0)</f>
        <v>1</v>
      </c>
      <c r="I154" s="80">
        <f t="shared" si="9"/>
        <v>2821</v>
      </c>
      <c r="J154" s="82"/>
      <c r="K154" s="82"/>
      <c r="L154" s="82"/>
      <c r="M154" s="82"/>
      <c r="N154" s="82"/>
      <c r="O154" s="82"/>
      <c r="P154" s="82"/>
    </row>
    <row r="155" spans="1:16" x14ac:dyDescent="0.2">
      <c r="A155" s="80">
        <f t="shared" si="11"/>
        <v>154</v>
      </c>
      <c r="B155" s="48" t="s">
        <v>66</v>
      </c>
      <c r="C155" s="49">
        <v>2841</v>
      </c>
      <c r="D155" s="50">
        <v>42430</v>
      </c>
      <c r="E155" s="84">
        <f t="shared" si="10"/>
        <v>201603</v>
      </c>
      <c r="F155" s="84">
        <f t="shared" si="8"/>
        <v>201602</v>
      </c>
      <c r="G155" s="80">
        <f>IF(IFERROR(MATCH($B155,$B$1:B154,0),0)=0,1,0)</f>
        <v>0</v>
      </c>
      <c r="H155" s="80">
        <f t="array" ref="H155">IF(IFERROR(MATCH($B155&amp;E155,($B$1:B154)&amp;($E$1:E155),0),0)=0,1,0)</f>
        <v>1</v>
      </c>
      <c r="I155" s="80">
        <f t="shared" si="9"/>
        <v>2841</v>
      </c>
      <c r="J155" s="82"/>
      <c r="K155" s="82"/>
      <c r="L155" s="82"/>
      <c r="M155" s="82"/>
      <c r="N155" s="82"/>
      <c r="O155" s="82"/>
      <c r="P155" s="82"/>
    </row>
    <row r="156" spans="1:16" x14ac:dyDescent="0.2">
      <c r="A156" s="80">
        <f t="shared" si="11"/>
        <v>155</v>
      </c>
      <c r="B156" s="51" t="s">
        <v>67</v>
      </c>
      <c r="C156" s="52">
        <v>3037</v>
      </c>
      <c r="D156" s="50">
        <v>42430</v>
      </c>
      <c r="E156" s="84">
        <f t="shared" si="10"/>
        <v>201603</v>
      </c>
      <c r="F156" s="84">
        <f t="shared" si="8"/>
        <v>201602</v>
      </c>
      <c r="G156" s="80">
        <f>IF(IFERROR(MATCH($B156,$B$1:B155,0),0)=0,1,0)</f>
        <v>0</v>
      </c>
      <c r="H156" s="80">
        <f t="array" ref="H156">IF(IFERROR(MATCH($B156&amp;E156,($B$1:B155)&amp;($E$1:E156),0),0)=0,1,0)</f>
        <v>1</v>
      </c>
      <c r="I156" s="80">
        <f t="shared" si="9"/>
        <v>3037</v>
      </c>
      <c r="J156" s="82"/>
      <c r="K156" s="82"/>
      <c r="L156" s="82"/>
      <c r="M156" s="82"/>
      <c r="N156" s="82"/>
      <c r="O156" s="82"/>
      <c r="P156" s="82"/>
    </row>
    <row r="157" spans="1:16" x14ac:dyDescent="0.2">
      <c r="A157" s="80">
        <f t="shared" si="11"/>
        <v>156</v>
      </c>
      <c r="B157" s="51" t="s">
        <v>69</v>
      </c>
      <c r="C157" s="52">
        <v>67</v>
      </c>
      <c r="D157" s="50">
        <v>42430</v>
      </c>
      <c r="E157" s="84">
        <f t="shared" si="10"/>
        <v>201603</v>
      </c>
      <c r="F157" s="84">
        <f t="shared" si="8"/>
        <v>201602</v>
      </c>
      <c r="G157" s="80">
        <f>IF(IFERROR(MATCH($B157,$B$1:B156,0),0)=0,1,0)</f>
        <v>0</v>
      </c>
      <c r="H157" s="80">
        <f t="array" ref="H157">IF(IFERROR(MATCH($B157&amp;E157,($B$1:B156)&amp;($E$1:E157),0),0)=0,1,0)</f>
        <v>1</v>
      </c>
      <c r="I157" s="80">
        <f t="shared" si="9"/>
        <v>67</v>
      </c>
      <c r="J157" s="82"/>
      <c r="K157" s="82"/>
      <c r="L157" s="82"/>
      <c r="M157" s="82"/>
      <c r="N157" s="82"/>
      <c r="O157" s="82"/>
      <c r="P157" s="82"/>
    </row>
    <row r="158" spans="1:16" x14ac:dyDescent="0.2">
      <c r="A158" s="80">
        <f t="shared" si="11"/>
        <v>157</v>
      </c>
      <c r="B158" s="48" t="s">
        <v>70</v>
      </c>
      <c r="C158" s="49">
        <v>125</v>
      </c>
      <c r="D158" s="50">
        <v>42430</v>
      </c>
      <c r="E158" s="84">
        <f t="shared" si="10"/>
        <v>201603</v>
      </c>
      <c r="F158" s="84">
        <f t="shared" si="8"/>
        <v>201602</v>
      </c>
      <c r="G158" s="80">
        <f>IF(IFERROR(MATCH($B158,$B$1:B157,0),0)=0,1,0)</f>
        <v>0</v>
      </c>
      <c r="H158" s="80">
        <f t="array" ref="H158">IF(IFERROR(MATCH($B158&amp;E158,($B$1:B157)&amp;($E$1:E158),0),0)=0,1,0)</f>
        <v>1</v>
      </c>
      <c r="I158" s="80">
        <f t="shared" si="9"/>
        <v>125</v>
      </c>
      <c r="J158" s="82"/>
      <c r="K158" s="82"/>
      <c r="L158" s="82"/>
      <c r="M158" s="82"/>
      <c r="N158" s="82"/>
      <c r="O158" s="82"/>
      <c r="P158" s="82"/>
    </row>
    <row r="159" spans="1:16" x14ac:dyDescent="0.2">
      <c r="A159" s="80">
        <f t="shared" si="11"/>
        <v>158</v>
      </c>
      <c r="B159" s="51" t="s">
        <v>71</v>
      </c>
      <c r="C159" s="52">
        <v>266</v>
      </c>
      <c r="D159" s="50">
        <v>42430</v>
      </c>
      <c r="E159" s="84">
        <f t="shared" si="10"/>
        <v>201603</v>
      </c>
      <c r="F159" s="84">
        <f t="shared" si="8"/>
        <v>201602</v>
      </c>
      <c r="G159" s="80">
        <f>IF(IFERROR(MATCH($B159,$B$1:B158,0),0)=0,1,0)</f>
        <v>0</v>
      </c>
      <c r="H159" s="80">
        <f t="array" ref="H159">IF(IFERROR(MATCH($B159&amp;E159,($B$1:B158)&amp;($E$1:E159),0),0)=0,1,0)</f>
        <v>1</v>
      </c>
      <c r="I159" s="80">
        <f t="shared" si="9"/>
        <v>266</v>
      </c>
      <c r="J159" s="82"/>
      <c r="K159" s="82"/>
      <c r="L159" s="82"/>
      <c r="M159" s="82"/>
      <c r="N159" s="82"/>
      <c r="O159" s="82"/>
      <c r="P159" s="82"/>
    </row>
    <row r="160" spans="1:16" x14ac:dyDescent="0.2">
      <c r="A160" s="80">
        <f t="shared" si="11"/>
        <v>159</v>
      </c>
      <c r="B160" s="48" t="s">
        <v>72</v>
      </c>
      <c r="C160" s="49">
        <v>125</v>
      </c>
      <c r="D160" s="50">
        <v>42430</v>
      </c>
      <c r="E160" s="84">
        <f t="shared" si="10"/>
        <v>201603</v>
      </c>
      <c r="F160" s="84">
        <f t="shared" si="8"/>
        <v>201602</v>
      </c>
      <c r="G160" s="80">
        <f>IF(IFERROR(MATCH($B160,$B$1:B159,0),0)=0,1,0)</f>
        <v>0</v>
      </c>
      <c r="H160" s="80">
        <f t="array" ref="H160">IF(IFERROR(MATCH($B160&amp;E160,($B$1:B159)&amp;($E$1:E160),0),0)=0,1,0)</f>
        <v>1</v>
      </c>
      <c r="I160" s="80">
        <f t="shared" si="9"/>
        <v>125</v>
      </c>
      <c r="J160" s="82"/>
      <c r="K160" s="82"/>
      <c r="L160" s="82"/>
      <c r="M160" s="82"/>
      <c r="N160" s="82"/>
      <c r="O160" s="82"/>
      <c r="P160" s="82"/>
    </row>
    <row r="161" spans="1:16" x14ac:dyDescent="0.2">
      <c r="A161" s="80">
        <f t="shared" si="11"/>
        <v>160</v>
      </c>
      <c r="B161" s="51" t="s">
        <v>75</v>
      </c>
      <c r="C161" s="52">
        <v>1148</v>
      </c>
      <c r="D161" s="50">
        <v>42430</v>
      </c>
      <c r="E161" s="84">
        <f t="shared" si="10"/>
        <v>201603</v>
      </c>
      <c r="F161" s="84">
        <f t="shared" si="8"/>
        <v>201602</v>
      </c>
      <c r="G161" s="80">
        <f>IF(IFERROR(MATCH($B161,$B$1:B160,0),0)=0,1,0)</f>
        <v>0</v>
      </c>
      <c r="H161" s="80">
        <f t="array" ref="H161">IF(IFERROR(MATCH($B161&amp;E161,($B$1:B160)&amp;($E$1:E161),0),0)=0,1,0)</f>
        <v>1</v>
      </c>
      <c r="I161" s="80">
        <f t="shared" si="9"/>
        <v>1148</v>
      </c>
      <c r="J161" s="82"/>
      <c r="K161" s="82"/>
      <c r="L161" s="82"/>
      <c r="M161" s="82"/>
      <c r="N161" s="82"/>
      <c r="O161" s="82"/>
      <c r="P161" s="82"/>
    </row>
    <row r="162" spans="1:16" x14ac:dyDescent="0.2">
      <c r="A162" s="80">
        <f t="shared" si="11"/>
        <v>161</v>
      </c>
      <c r="B162" s="48" t="s">
        <v>76</v>
      </c>
      <c r="C162" s="49">
        <v>77</v>
      </c>
      <c r="D162" s="50">
        <v>42430</v>
      </c>
      <c r="E162" s="84">
        <f t="shared" si="10"/>
        <v>201603</v>
      </c>
      <c r="F162" s="84">
        <f t="shared" si="8"/>
        <v>201602</v>
      </c>
      <c r="G162" s="80">
        <f>IF(IFERROR(MATCH($B162,$B$1:B161,0),0)=0,1,0)</f>
        <v>0</v>
      </c>
      <c r="H162" s="80">
        <f t="array" ref="H162">IF(IFERROR(MATCH($B162&amp;E162,($B$1:B161)&amp;($E$1:E162),0),0)=0,1,0)</f>
        <v>1</v>
      </c>
      <c r="I162" s="80">
        <f t="shared" si="9"/>
        <v>77</v>
      </c>
      <c r="J162" s="82"/>
      <c r="K162" s="82"/>
      <c r="L162" s="82"/>
      <c r="M162" s="82"/>
      <c r="N162" s="82"/>
      <c r="O162" s="82"/>
      <c r="P162" s="82"/>
    </row>
    <row r="163" spans="1:16" x14ac:dyDescent="0.2">
      <c r="A163" s="80">
        <f t="shared" si="11"/>
        <v>162</v>
      </c>
      <c r="B163" s="48" t="s">
        <v>78</v>
      </c>
      <c r="C163" s="49">
        <v>21</v>
      </c>
      <c r="D163" s="50">
        <v>42430</v>
      </c>
      <c r="E163" s="84">
        <f t="shared" si="10"/>
        <v>201603</v>
      </c>
      <c r="F163" s="84">
        <f t="shared" si="8"/>
        <v>201602</v>
      </c>
      <c r="G163" s="80">
        <f>IF(IFERROR(MATCH($B163,$B$1:B162,0),0)=0,1,0)</f>
        <v>0</v>
      </c>
      <c r="H163" s="80">
        <f t="array" ref="H163">IF(IFERROR(MATCH($B163&amp;E163,($B$1:B162)&amp;($E$1:E163),0),0)=0,1,0)</f>
        <v>1</v>
      </c>
      <c r="I163" s="80">
        <f t="shared" si="9"/>
        <v>21</v>
      </c>
      <c r="J163" s="82"/>
      <c r="K163" s="82"/>
      <c r="L163" s="82"/>
      <c r="M163" s="82"/>
      <c r="N163" s="82"/>
      <c r="O163" s="82"/>
      <c r="P163" s="82"/>
    </row>
    <row r="164" spans="1:16" x14ac:dyDescent="0.2">
      <c r="A164" s="80">
        <f t="shared" si="11"/>
        <v>163</v>
      </c>
      <c r="B164" s="51" t="s">
        <v>79</v>
      </c>
      <c r="C164" s="52">
        <v>61.000000000000007</v>
      </c>
      <c r="D164" s="50">
        <v>42430</v>
      </c>
      <c r="E164" s="84">
        <f t="shared" si="10"/>
        <v>201603</v>
      </c>
      <c r="F164" s="84">
        <f t="shared" si="8"/>
        <v>201602</v>
      </c>
      <c r="G164" s="80">
        <f>IF(IFERROR(MATCH($B164,$B$1:B163,0),0)=0,1,0)</f>
        <v>0</v>
      </c>
      <c r="H164" s="80">
        <f t="array" ref="H164">IF(IFERROR(MATCH($B164&amp;E164,($B$1:B163)&amp;($E$1:E164),0),0)=0,1,0)</f>
        <v>1</v>
      </c>
      <c r="I164" s="80">
        <f t="shared" si="9"/>
        <v>61.000000000000007</v>
      </c>
      <c r="J164" s="82"/>
      <c r="K164" s="82"/>
      <c r="L164" s="82"/>
      <c r="M164" s="82"/>
      <c r="N164" s="82"/>
      <c r="O164" s="82"/>
      <c r="P164" s="82"/>
    </row>
    <row r="165" spans="1:16" x14ac:dyDescent="0.2">
      <c r="A165" s="80">
        <f t="shared" si="11"/>
        <v>164</v>
      </c>
      <c r="B165" s="48" t="s">
        <v>80</v>
      </c>
      <c r="C165" s="49">
        <v>179</v>
      </c>
      <c r="D165" s="50">
        <v>42430</v>
      </c>
      <c r="E165" s="84">
        <f t="shared" si="10"/>
        <v>201603</v>
      </c>
      <c r="F165" s="84">
        <f t="shared" si="8"/>
        <v>201602</v>
      </c>
      <c r="G165" s="80">
        <f>IF(IFERROR(MATCH($B165,$B$1:B164,0),0)=0,1,0)</f>
        <v>0</v>
      </c>
      <c r="H165" s="80">
        <f t="array" ref="H165">IF(IFERROR(MATCH($B165&amp;E165,($B$1:B164)&amp;($E$1:E165),0),0)=0,1,0)</f>
        <v>1</v>
      </c>
      <c r="I165" s="80">
        <f t="shared" si="9"/>
        <v>179</v>
      </c>
      <c r="J165" s="82"/>
      <c r="K165" s="82"/>
      <c r="L165" s="82"/>
      <c r="M165" s="82"/>
      <c r="N165" s="82"/>
      <c r="O165" s="82"/>
      <c r="P165" s="82"/>
    </row>
    <row r="166" spans="1:16" x14ac:dyDescent="0.2">
      <c r="A166" s="80">
        <f t="shared" si="11"/>
        <v>165</v>
      </c>
      <c r="B166" s="51" t="s">
        <v>81</v>
      </c>
      <c r="C166" s="52">
        <v>36</v>
      </c>
      <c r="D166" s="50">
        <v>42430</v>
      </c>
      <c r="E166" s="84">
        <f t="shared" si="10"/>
        <v>201603</v>
      </c>
      <c r="F166" s="84">
        <f t="shared" si="8"/>
        <v>201602</v>
      </c>
      <c r="G166" s="80">
        <f>IF(IFERROR(MATCH($B166,$B$1:B165,0),0)=0,1,0)</f>
        <v>0</v>
      </c>
      <c r="H166" s="80">
        <f t="array" ref="H166">IF(IFERROR(MATCH($B166&amp;E166,($B$1:B165)&amp;($E$1:E166),0),0)=0,1,0)</f>
        <v>1</v>
      </c>
      <c r="I166" s="80">
        <f t="shared" si="9"/>
        <v>36</v>
      </c>
      <c r="J166" s="82"/>
      <c r="K166" s="82"/>
      <c r="L166" s="82"/>
      <c r="M166" s="82"/>
      <c r="N166" s="82"/>
      <c r="O166" s="82"/>
      <c r="P166" s="82"/>
    </row>
    <row r="167" spans="1:16" x14ac:dyDescent="0.2">
      <c r="A167" s="80">
        <f t="shared" si="11"/>
        <v>166</v>
      </c>
      <c r="B167" s="48" t="s">
        <v>82</v>
      </c>
      <c r="C167" s="49">
        <v>352</v>
      </c>
      <c r="D167" s="50">
        <v>42430</v>
      </c>
      <c r="E167" s="84">
        <f t="shared" si="10"/>
        <v>201603</v>
      </c>
      <c r="F167" s="84">
        <f t="shared" si="8"/>
        <v>201602</v>
      </c>
      <c r="G167" s="80">
        <f>IF(IFERROR(MATCH($B167,$B$1:B166,0),0)=0,1,0)</f>
        <v>0</v>
      </c>
      <c r="H167" s="80">
        <f t="array" ref="H167">IF(IFERROR(MATCH($B167&amp;E167,($B$1:B166)&amp;($E$1:E167),0),0)=0,1,0)</f>
        <v>1</v>
      </c>
      <c r="I167" s="80">
        <f t="shared" si="9"/>
        <v>352</v>
      </c>
      <c r="J167" s="82"/>
      <c r="K167" s="82"/>
      <c r="L167" s="82"/>
      <c r="M167" s="82"/>
      <c r="N167" s="82"/>
      <c r="O167" s="82"/>
      <c r="P167" s="82"/>
    </row>
    <row r="168" spans="1:16" x14ac:dyDescent="0.2">
      <c r="A168" s="80">
        <f t="shared" si="11"/>
        <v>167</v>
      </c>
      <c r="B168" s="51" t="s">
        <v>83</v>
      </c>
      <c r="C168" s="52">
        <v>37</v>
      </c>
      <c r="D168" s="50">
        <v>42430</v>
      </c>
      <c r="E168" s="84">
        <f t="shared" si="10"/>
        <v>201603</v>
      </c>
      <c r="F168" s="84">
        <f t="shared" si="8"/>
        <v>201602</v>
      </c>
      <c r="G168" s="80">
        <f>IF(IFERROR(MATCH($B168,$B$1:B167,0),0)=0,1,0)</f>
        <v>0</v>
      </c>
      <c r="H168" s="80">
        <f t="array" ref="H168">IF(IFERROR(MATCH($B168&amp;E168,($B$1:B167)&amp;($E$1:E168),0),0)=0,1,0)</f>
        <v>1</v>
      </c>
      <c r="I168" s="80">
        <f t="shared" si="9"/>
        <v>37</v>
      </c>
      <c r="J168" s="82"/>
      <c r="K168" s="82"/>
      <c r="L168" s="82"/>
      <c r="M168" s="82"/>
      <c r="N168" s="82"/>
      <c r="O168" s="82"/>
      <c r="P168" s="82"/>
    </row>
    <row r="169" spans="1:16" x14ac:dyDescent="0.2">
      <c r="A169" s="80">
        <f t="shared" si="11"/>
        <v>168</v>
      </c>
      <c r="B169" s="48" t="s">
        <v>84</v>
      </c>
      <c r="C169" s="49">
        <v>258</v>
      </c>
      <c r="D169" s="50">
        <v>42430</v>
      </c>
      <c r="E169" s="84">
        <f t="shared" si="10"/>
        <v>201603</v>
      </c>
      <c r="F169" s="84">
        <f t="shared" si="8"/>
        <v>201602</v>
      </c>
      <c r="G169" s="80">
        <f>IF(IFERROR(MATCH($B169,$B$1:B168,0),0)=0,1,0)</f>
        <v>0</v>
      </c>
      <c r="H169" s="80">
        <f t="array" ref="H169">IF(IFERROR(MATCH($B169&amp;E169,($B$1:B168)&amp;($E$1:E169),0),0)=0,1,0)</f>
        <v>1</v>
      </c>
      <c r="I169" s="80">
        <f t="shared" si="9"/>
        <v>258</v>
      </c>
      <c r="J169" s="82"/>
      <c r="K169" s="82"/>
      <c r="L169" s="82"/>
      <c r="M169" s="82"/>
      <c r="N169" s="82"/>
      <c r="O169" s="82"/>
      <c r="P169" s="82"/>
    </row>
    <row r="170" spans="1:16" x14ac:dyDescent="0.2">
      <c r="A170" s="80">
        <f t="shared" si="11"/>
        <v>169</v>
      </c>
      <c r="B170" s="51" t="s">
        <v>85</v>
      </c>
      <c r="C170" s="52">
        <v>35</v>
      </c>
      <c r="D170" s="50">
        <v>42430</v>
      </c>
      <c r="E170" s="84">
        <f t="shared" si="10"/>
        <v>201603</v>
      </c>
      <c r="F170" s="84">
        <f t="shared" si="8"/>
        <v>201602</v>
      </c>
      <c r="G170" s="80">
        <f>IF(IFERROR(MATCH($B170,$B$1:B169,0),0)=0,1,0)</f>
        <v>0</v>
      </c>
      <c r="H170" s="80">
        <f t="array" ref="H170">IF(IFERROR(MATCH($B170&amp;E170,($B$1:B169)&amp;($E$1:E170),0),0)=0,1,0)</f>
        <v>1</v>
      </c>
      <c r="I170" s="80">
        <f t="shared" si="9"/>
        <v>35</v>
      </c>
      <c r="J170" s="82"/>
      <c r="K170" s="82"/>
      <c r="L170" s="82"/>
      <c r="M170" s="82"/>
      <c r="N170" s="82"/>
      <c r="O170" s="82"/>
      <c r="P170" s="82"/>
    </row>
    <row r="171" spans="1:16" x14ac:dyDescent="0.2">
      <c r="A171" s="80">
        <f t="shared" si="11"/>
        <v>170</v>
      </c>
      <c r="B171" s="48" t="s">
        <v>86</v>
      </c>
      <c r="C171" s="49">
        <v>99</v>
      </c>
      <c r="D171" s="50">
        <v>42430</v>
      </c>
      <c r="E171" s="84">
        <f t="shared" si="10"/>
        <v>201603</v>
      </c>
      <c r="F171" s="84">
        <f t="shared" si="8"/>
        <v>201602</v>
      </c>
      <c r="G171" s="80">
        <f>IF(IFERROR(MATCH($B171,$B$1:B170,0),0)=0,1,0)</f>
        <v>0</v>
      </c>
      <c r="H171" s="80">
        <f t="array" ref="H171">IF(IFERROR(MATCH($B171&amp;E171,($B$1:B170)&amp;($E$1:E171),0),0)=0,1,0)</f>
        <v>1</v>
      </c>
      <c r="I171" s="80">
        <f t="shared" si="9"/>
        <v>99</v>
      </c>
      <c r="J171" s="82"/>
      <c r="K171" s="82"/>
      <c r="L171" s="82"/>
      <c r="M171" s="82"/>
      <c r="N171" s="82"/>
      <c r="O171" s="82"/>
      <c r="P171" s="82"/>
    </row>
    <row r="172" spans="1:16" x14ac:dyDescent="0.2">
      <c r="A172" s="80">
        <f t="shared" si="11"/>
        <v>171</v>
      </c>
      <c r="B172" s="51" t="s">
        <v>87</v>
      </c>
      <c r="C172" s="52">
        <v>36</v>
      </c>
      <c r="D172" s="50">
        <v>42430</v>
      </c>
      <c r="E172" s="84">
        <f t="shared" si="10"/>
        <v>201603</v>
      </c>
      <c r="F172" s="84">
        <f t="shared" si="8"/>
        <v>201602</v>
      </c>
      <c r="G172" s="80">
        <f>IF(IFERROR(MATCH($B172,$B$1:B171,0),0)=0,1,0)</f>
        <v>0</v>
      </c>
      <c r="H172" s="80">
        <f t="array" ref="H172">IF(IFERROR(MATCH($B172&amp;E172,($B$1:B171)&amp;($E$1:E172),0),0)=0,1,0)</f>
        <v>1</v>
      </c>
      <c r="I172" s="80">
        <f t="shared" si="9"/>
        <v>36</v>
      </c>
      <c r="J172" s="82"/>
      <c r="K172" s="82"/>
      <c r="L172" s="82"/>
      <c r="M172" s="82"/>
      <c r="N172" s="82"/>
      <c r="O172" s="82"/>
      <c r="P172" s="82"/>
    </row>
    <row r="173" spans="1:16" x14ac:dyDescent="0.2">
      <c r="A173" s="80">
        <f t="shared" si="11"/>
        <v>172</v>
      </c>
      <c r="B173" s="48" t="s">
        <v>88</v>
      </c>
      <c r="C173" s="49">
        <v>70</v>
      </c>
      <c r="D173" s="50">
        <v>42430</v>
      </c>
      <c r="E173" s="84">
        <f t="shared" si="10"/>
        <v>201603</v>
      </c>
      <c r="F173" s="84">
        <f t="shared" si="8"/>
        <v>201602</v>
      </c>
      <c r="G173" s="80">
        <f>IF(IFERROR(MATCH($B173,$B$1:B172,0),0)=0,1,0)</f>
        <v>0</v>
      </c>
      <c r="H173" s="80">
        <f t="array" ref="H173">IF(IFERROR(MATCH($B173&amp;E173,($B$1:B172)&amp;($E$1:E173),0),0)=0,1,0)</f>
        <v>1</v>
      </c>
      <c r="I173" s="80">
        <f t="shared" si="9"/>
        <v>70</v>
      </c>
      <c r="J173" s="82"/>
      <c r="K173" s="82"/>
      <c r="L173" s="82"/>
      <c r="M173" s="82"/>
      <c r="N173" s="82"/>
      <c r="O173" s="82"/>
      <c r="P173" s="82"/>
    </row>
    <row r="174" spans="1:16" x14ac:dyDescent="0.2">
      <c r="A174" s="80">
        <f t="shared" si="11"/>
        <v>173</v>
      </c>
      <c r="B174" s="48" t="s">
        <v>90</v>
      </c>
      <c r="C174" s="49">
        <v>3</v>
      </c>
      <c r="D174" s="50">
        <v>42430</v>
      </c>
      <c r="E174" s="84">
        <f t="shared" si="10"/>
        <v>201603</v>
      </c>
      <c r="F174" s="84">
        <f t="shared" si="8"/>
        <v>201602</v>
      </c>
      <c r="G174" s="80">
        <f>IF(IFERROR(MATCH($B174,$B$1:B173,0),0)=0,1,0)</f>
        <v>0</v>
      </c>
      <c r="H174" s="80">
        <f t="array" ref="H174">IF(IFERROR(MATCH($B174&amp;E174,($B$1:B173)&amp;($E$1:E174),0),0)=0,1,0)</f>
        <v>1</v>
      </c>
      <c r="I174" s="80">
        <f t="shared" si="9"/>
        <v>3</v>
      </c>
      <c r="J174" s="82"/>
      <c r="K174" s="82"/>
      <c r="L174" s="82"/>
      <c r="M174" s="82"/>
      <c r="N174" s="82"/>
      <c r="O174" s="82"/>
      <c r="P174" s="82"/>
    </row>
    <row r="175" spans="1:16" x14ac:dyDescent="0.2">
      <c r="A175" s="80">
        <f t="shared" si="11"/>
        <v>174</v>
      </c>
      <c r="B175" s="51" t="s">
        <v>91</v>
      </c>
      <c r="C175" s="52">
        <v>16</v>
      </c>
      <c r="D175" s="50">
        <v>42430</v>
      </c>
      <c r="E175" s="84">
        <f t="shared" si="10"/>
        <v>201603</v>
      </c>
      <c r="F175" s="84">
        <f t="shared" si="8"/>
        <v>201602</v>
      </c>
      <c r="G175" s="80">
        <f>IF(IFERROR(MATCH($B175,$B$1:B174,0),0)=0,1,0)</f>
        <v>0</v>
      </c>
      <c r="H175" s="80">
        <f t="array" ref="H175">IF(IFERROR(MATCH($B175&amp;E175,($B$1:B174)&amp;($E$1:E175),0),0)=0,1,0)</f>
        <v>1</v>
      </c>
      <c r="I175" s="80">
        <f t="shared" si="9"/>
        <v>16</v>
      </c>
      <c r="J175" s="82"/>
      <c r="K175" s="82"/>
      <c r="L175" s="82"/>
      <c r="M175" s="82"/>
      <c r="N175" s="82"/>
      <c r="O175" s="82"/>
      <c r="P175" s="82"/>
    </row>
    <row r="176" spans="1:16" x14ac:dyDescent="0.2">
      <c r="A176" s="80">
        <f t="shared" si="11"/>
        <v>175</v>
      </c>
      <c r="B176" s="48" t="s">
        <v>94</v>
      </c>
      <c r="C176" s="49">
        <v>117.00000000000001</v>
      </c>
      <c r="D176" s="50">
        <v>42430</v>
      </c>
      <c r="E176" s="84">
        <f t="shared" si="10"/>
        <v>201603</v>
      </c>
      <c r="F176" s="84">
        <f t="shared" si="8"/>
        <v>201602</v>
      </c>
      <c r="G176" s="80">
        <f>IF(IFERROR(MATCH($B176,$B$1:B175,0),0)=0,1,0)</f>
        <v>0</v>
      </c>
      <c r="H176" s="80">
        <f t="array" ref="H176">IF(IFERROR(MATCH($B176&amp;E176,($B$1:B175)&amp;($E$1:E176),0),0)=0,1,0)</f>
        <v>1</v>
      </c>
      <c r="I176" s="80">
        <f t="shared" si="9"/>
        <v>117.00000000000001</v>
      </c>
      <c r="J176" s="82"/>
      <c r="K176" s="82"/>
      <c r="L176" s="82"/>
      <c r="M176" s="82"/>
      <c r="N176" s="82"/>
      <c r="O176" s="82"/>
      <c r="P176" s="82"/>
    </row>
    <row r="177" spans="1:16" x14ac:dyDescent="0.2">
      <c r="A177" s="80">
        <f t="shared" si="11"/>
        <v>176</v>
      </c>
      <c r="B177" s="51" t="s">
        <v>95</v>
      </c>
      <c r="C177" s="52">
        <v>72</v>
      </c>
      <c r="D177" s="50">
        <v>42430</v>
      </c>
      <c r="E177" s="84">
        <f t="shared" si="10"/>
        <v>201603</v>
      </c>
      <c r="F177" s="84">
        <f t="shared" si="8"/>
        <v>201602</v>
      </c>
      <c r="G177" s="80">
        <f>IF(IFERROR(MATCH($B177,$B$1:B176,0),0)=0,1,0)</f>
        <v>0</v>
      </c>
      <c r="H177" s="80">
        <f t="array" ref="H177">IF(IFERROR(MATCH($B177&amp;E177,($B$1:B176)&amp;($E$1:E177),0),0)=0,1,0)</f>
        <v>1</v>
      </c>
      <c r="I177" s="80">
        <f t="shared" si="9"/>
        <v>72</v>
      </c>
      <c r="J177" s="82"/>
      <c r="K177" s="82"/>
      <c r="L177" s="82"/>
      <c r="M177" s="82"/>
      <c r="N177" s="82"/>
      <c r="O177" s="82"/>
      <c r="P177" s="82"/>
    </row>
    <row r="178" spans="1:16" x14ac:dyDescent="0.2">
      <c r="A178" s="80">
        <f t="shared" si="11"/>
        <v>177</v>
      </c>
      <c r="B178" s="48" t="s">
        <v>96</v>
      </c>
      <c r="C178" s="49">
        <v>44</v>
      </c>
      <c r="D178" s="50">
        <v>42430</v>
      </c>
      <c r="E178" s="84">
        <f t="shared" si="10"/>
        <v>201603</v>
      </c>
      <c r="F178" s="84">
        <f t="shared" si="8"/>
        <v>201602</v>
      </c>
      <c r="G178" s="80">
        <f>IF(IFERROR(MATCH($B178,$B$1:B177,0),0)=0,1,0)</f>
        <v>0</v>
      </c>
      <c r="H178" s="80">
        <f t="array" ref="H178">IF(IFERROR(MATCH($B178&amp;E178,($B$1:B177)&amp;($E$1:E178),0),0)=0,1,0)</f>
        <v>1</v>
      </c>
      <c r="I178" s="80">
        <f t="shared" si="9"/>
        <v>44</v>
      </c>
      <c r="J178" s="82"/>
      <c r="K178" s="82"/>
      <c r="L178" s="82"/>
      <c r="M178" s="82"/>
      <c r="N178" s="82"/>
      <c r="O178" s="82"/>
      <c r="P178" s="82"/>
    </row>
    <row r="179" spans="1:16" x14ac:dyDescent="0.2">
      <c r="A179" s="80">
        <f t="shared" si="11"/>
        <v>178</v>
      </c>
      <c r="B179" s="48" t="s">
        <v>98</v>
      </c>
      <c r="C179" s="49">
        <v>105</v>
      </c>
      <c r="D179" s="50">
        <v>42430</v>
      </c>
      <c r="E179" s="84">
        <f t="shared" si="10"/>
        <v>201603</v>
      </c>
      <c r="F179" s="84">
        <f t="shared" si="8"/>
        <v>201602</v>
      </c>
      <c r="G179" s="80">
        <f>IF(IFERROR(MATCH($B179,$B$1:B178,0),0)=0,1,0)</f>
        <v>0</v>
      </c>
      <c r="H179" s="80">
        <f t="array" ref="H179">IF(IFERROR(MATCH($B179&amp;E179,($B$1:B178)&amp;($E$1:E179),0),0)=0,1,0)</f>
        <v>1</v>
      </c>
      <c r="I179" s="80">
        <f t="shared" si="9"/>
        <v>105</v>
      </c>
      <c r="J179" s="82"/>
      <c r="K179" s="82"/>
      <c r="L179" s="82"/>
      <c r="M179" s="82"/>
      <c r="N179" s="82"/>
      <c r="O179" s="82"/>
      <c r="P179" s="82"/>
    </row>
    <row r="180" spans="1:16" x14ac:dyDescent="0.2">
      <c r="A180" s="80">
        <f t="shared" si="11"/>
        <v>179</v>
      </c>
      <c r="B180" s="51" t="s">
        <v>99</v>
      </c>
      <c r="C180" s="52">
        <v>58</v>
      </c>
      <c r="D180" s="50">
        <v>42430</v>
      </c>
      <c r="E180" s="84">
        <f t="shared" si="10"/>
        <v>201603</v>
      </c>
      <c r="F180" s="84">
        <f t="shared" si="8"/>
        <v>201602</v>
      </c>
      <c r="G180" s="80">
        <f>IF(IFERROR(MATCH($B180,$B$1:B179,0),0)=0,1,0)</f>
        <v>0</v>
      </c>
      <c r="H180" s="80">
        <f t="array" ref="H180">IF(IFERROR(MATCH($B180&amp;E180,($B$1:B179)&amp;($E$1:E180),0),0)=0,1,0)</f>
        <v>1</v>
      </c>
      <c r="I180" s="80">
        <f t="shared" si="9"/>
        <v>58</v>
      </c>
      <c r="J180" s="82"/>
      <c r="K180" s="82"/>
      <c r="L180" s="82"/>
      <c r="M180" s="82"/>
      <c r="N180" s="82"/>
      <c r="O180" s="82"/>
      <c r="P180" s="82"/>
    </row>
    <row r="181" spans="1:16" x14ac:dyDescent="0.2">
      <c r="A181" s="80">
        <f t="shared" si="11"/>
        <v>180</v>
      </c>
      <c r="B181" s="48" t="s">
        <v>100</v>
      </c>
      <c r="C181" s="49">
        <v>33</v>
      </c>
      <c r="D181" s="50">
        <v>42430</v>
      </c>
      <c r="E181" s="84">
        <f t="shared" si="10"/>
        <v>201603</v>
      </c>
      <c r="F181" s="84">
        <f t="shared" si="8"/>
        <v>201602</v>
      </c>
      <c r="G181" s="80">
        <f>IF(IFERROR(MATCH($B181,$B$1:B180,0),0)=0,1,0)</f>
        <v>0</v>
      </c>
      <c r="H181" s="80">
        <f t="array" ref="H181">IF(IFERROR(MATCH($B181&amp;E181,($B$1:B180)&amp;($E$1:E181),0),0)=0,1,0)</f>
        <v>1</v>
      </c>
      <c r="I181" s="80">
        <f t="shared" si="9"/>
        <v>33</v>
      </c>
      <c r="J181" s="82"/>
      <c r="K181" s="82"/>
      <c r="L181" s="82"/>
      <c r="M181" s="82"/>
      <c r="N181" s="82"/>
      <c r="O181" s="82"/>
      <c r="P181" s="82"/>
    </row>
    <row r="182" spans="1:16" x14ac:dyDescent="0.2">
      <c r="A182" s="80">
        <f t="shared" si="11"/>
        <v>181</v>
      </c>
      <c r="B182" s="51" t="s">
        <v>103</v>
      </c>
      <c r="C182" s="52">
        <v>1295</v>
      </c>
      <c r="D182" s="50">
        <v>42430</v>
      </c>
      <c r="E182" s="84">
        <f t="shared" si="10"/>
        <v>201603</v>
      </c>
      <c r="F182" s="84">
        <f t="shared" si="8"/>
        <v>201603</v>
      </c>
      <c r="G182" s="80">
        <f>IF(IFERROR(MATCH($B182,$B$1:B181,0),0)=0,1,0)</f>
        <v>1</v>
      </c>
      <c r="H182" s="80">
        <f t="array" ref="H182">IF(IFERROR(MATCH($B182&amp;E182,($B$1:B181)&amp;($E$1:E182),0),0)=0,1,0)</f>
        <v>1</v>
      </c>
      <c r="I182" s="80">
        <f t="shared" si="9"/>
        <v>1295</v>
      </c>
      <c r="J182" s="82"/>
      <c r="K182" s="82"/>
      <c r="L182" s="82"/>
      <c r="M182" s="82"/>
      <c r="N182" s="82"/>
      <c r="O182" s="82"/>
      <c r="P182" s="82"/>
    </row>
    <row r="183" spans="1:16" x14ac:dyDescent="0.2">
      <c r="A183" s="80">
        <f t="shared" si="11"/>
        <v>182</v>
      </c>
      <c r="B183" s="48" t="s">
        <v>104</v>
      </c>
      <c r="C183" s="49">
        <v>1057</v>
      </c>
      <c r="D183" s="50">
        <v>42430</v>
      </c>
      <c r="E183" s="84">
        <f t="shared" si="10"/>
        <v>201603</v>
      </c>
      <c r="F183" s="84">
        <f t="shared" si="8"/>
        <v>201603</v>
      </c>
      <c r="G183" s="80">
        <f>IF(IFERROR(MATCH($B183,$B$1:B182,0),0)=0,1,0)</f>
        <v>1</v>
      </c>
      <c r="H183" s="80">
        <f t="array" ref="H183">IF(IFERROR(MATCH($B183&amp;E183,($B$1:B182)&amp;($E$1:E183),0),0)=0,1,0)</f>
        <v>1</v>
      </c>
      <c r="I183" s="80">
        <f t="shared" si="9"/>
        <v>1057</v>
      </c>
      <c r="J183" s="82"/>
      <c r="K183" s="82"/>
      <c r="L183" s="82"/>
      <c r="M183" s="82"/>
      <c r="N183" s="82"/>
      <c r="O183" s="82"/>
      <c r="P183" s="82"/>
    </row>
    <row r="184" spans="1:16" x14ac:dyDescent="0.2">
      <c r="A184" s="80">
        <f t="shared" si="11"/>
        <v>183</v>
      </c>
      <c r="B184" s="51" t="s">
        <v>105</v>
      </c>
      <c r="C184" s="52">
        <v>720</v>
      </c>
      <c r="D184" s="50">
        <v>42430</v>
      </c>
      <c r="E184" s="84">
        <f t="shared" si="10"/>
        <v>201603</v>
      </c>
      <c r="F184" s="84">
        <f t="shared" si="8"/>
        <v>201603</v>
      </c>
      <c r="G184" s="80">
        <f>IF(IFERROR(MATCH($B184,$B$1:B183,0),0)=0,1,0)</f>
        <v>1</v>
      </c>
      <c r="H184" s="80">
        <f t="array" ref="H184">IF(IFERROR(MATCH($B184&amp;E184,($B$1:B183)&amp;($E$1:E184),0),0)=0,1,0)</f>
        <v>1</v>
      </c>
      <c r="I184" s="80">
        <f t="shared" si="9"/>
        <v>720</v>
      </c>
      <c r="J184" s="82"/>
      <c r="K184" s="82"/>
      <c r="L184" s="82"/>
      <c r="M184" s="82"/>
      <c r="N184" s="82"/>
      <c r="O184" s="82"/>
      <c r="P184" s="82"/>
    </row>
    <row r="185" spans="1:16" x14ac:dyDescent="0.2">
      <c r="A185" s="80">
        <f t="shared" si="11"/>
        <v>184</v>
      </c>
      <c r="B185" s="48" t="s">
        <v>106</v>
      </c>
      <c r="C185" s="49">
        <v>585</v>
      </c>
      <c r="D185" s="50">
        <v>42430</v>
      </c>
      <c r="E185" s="84">
        <f t="shared" si="10"/>
        <v>201603</v>
      </c>
      <c r="F185" s="84">
        <f t="shared" si="8"/>
        <v>201603</v>
      </c>
      <c r="G185" s="80">
        <f>IF(IFERROR(MATCH($B185,$B$1:B184,0),0)=0,1,0)</f>
        <v>1</v>
      </c>
      <c r="H185" s="80">
        <f t="array" ref="H185">IF(IFERROR(MATCH($B185&amp;E185,($B$1:B184)&amp;($E$1:E185),0),0)=0,1,0)</f>
        <v>1</v>
      </c>
      <c r="I185" s="80">
        <f t="shared" si="9"/>
        <v>585</v>
      </c>
      <c r="J185" s="82"/>
      <c r="K185" s="82"/>
      <c r="L185" s="82"/>
      <c r="M185" s="82"/>
      <c r="N185" s="82"/>
      <c r="O185" s="82"/>
      <c r="P185" s="82"/>
    </row>
    <row r="186" spans="1:16" x14ac:dyDescent="0.2">
      <c r="A186" s="80">
        <f t="shared" si="11"/>
        <v>185</v>
      </c>
      <c r="B186" s="51" t="s">
        <v>107</v>
      </c>
      <c r="C186" s="52">
        <v>301</v>
      </c>
      <c r="D186" s="50">
        <v>42430</v>
      </c>
      <c r="E186" s="84">
        <f t="shared" si="10"/>
        <v>201603</v>
      </c>
      <c r="F186" s="84">
        <f t="shared" si="8"/>
        <v>201603</v>
      </c>
      <c r="G186" s="80">
        <f>IF(IFERROR(MATCH($B186,$B$1:B185,0),0)=0,1,0)</f>
        <v>1</v>
      </c>
      <c r="H186" s="80">
        <f t="array" ref="H186">IF(IFERROR(MATCH($B186&amp;E186,($B$1:B185)&amp;($E$1:E186),0),0)=0,1,0)</f>
        <v>1</v>
      </c>
      <c r="I186" s="80">
        <f t="shared" si="9"/>
        <v>301</v>
      </c>
      <c r="J186" s="82"/>
      <c r="K186" s="82"/>
      <c r="L186" s="82"/>
      <c r="M186" s="82"/>
      <c r="N186" s="82"/>
      <c r="O186" s="82"/>
      <c r="P186" s="82"/>
    </row>
    <row r="187" spans="1:16" x14ac:dyDescent="0.2">
      <c r="A187" s="80">
        <f t="shared" si="11"/>
        <v>186</v>
      </c>
      <c r="B187" s="48" t="s">
        <v>108</v>
      </c>
      <c r="C187" s="49">
        <v>232</v>
      </c>
      <c r="D187" s="50">
        <v>42430</v>
      </c>
      <c r="E187" s="84">
        <f t="shared" si="10"/>
        <v>201603</v>
      </c>
      <c r="F187" s="84">
        <f t="shared" si="8"/>
        <v>201603</v>
      </c>
      <c r="G187" s="80">
        <f>IF(IFERROR(MATCH($B187,$B$1:B186,0),0)=0,1,0)</f>
        <v>1</v>
      </c>
      <c r="H187" s="80">
        <f t="array" ref="H187">IF(IFERROR(MATCH($B187&amp;E187,($B$1:B186)&amp;($E$1:E187),0),0)=0,1,0)</f>
        <v>1</v>
      </c>
      <c r="I187" s="80">
        <f t="shared" si="9"/>
        <v>232</v>
      </c>
      <c r="J187" s="82"/>
      <c r="K187" s="82"/>
      <c r="L187" s="82"/>
      <c r="M187" s="82"/>
      <c r="N187" s="82"/>
      <c r="O187" s="82"/>
      <c r="P187" s="82"/>
    </row>
    <row r="188" spans="1:16" x14ac:dyDescent="0.2">
      <c r="A188" s="80">
        <f t="shared" si="11"/>
        <v>187</v>
      </c>
      <c r="B188" s="51" t="s">
        <v>109</v>
      </c>
      <c r="C188" s="52">
        <v>198</v>
      </c>
      <c r="D188" s="50">
        <v>42430</v>
      </c>
      <c r="E188" s="84">
        <f t="shared" si="10"/>
        <v>201603</v>
      </c>
      <c r="F188" s="84">
        <f t="shared" si="8"/>
        <v>201603</v>
      </c>
      <c r="G188" s="80">
        <f>IF(IFERROR(MATCH($B188,$B$1:B187,0),0)=0,1,0)</f>
        <v>1</v>
      </c>
      <c r="H188" s="80">
        <f t="array" ref="H188">IF(IFERROR(MATCH($B188&amp;E188,($B$1:B187)&amp;($E$1:E188),0),0)=0,1,0)</f>
        <v>1</v>
      </c>
      <c r="I188" s="80">
        <f t="shared" si="9"/>
        <v>198</v>
      </c>
      <c r="J188" s="82"/>
      <c r="K188" s="82"/>
      <c r="L188" s="82"/>
      <c r="M188" s="82"/>
      <c r="N188" s="82"/>
      <c r="O188" s="82"/>
      <c r="P188" s="82"/>
    </row>
    <row r="189" spans="1:16" x14ac:dyDescent="0.2">
      <c r="A189" s="80">
        <f t="shared" si="11"/>
        <v>188</v>
      </c>
      <c r="B189" s="48" t="s">
        <v>110</v>
      </c>
      <c r="C189" s="49">
        <v>168</v>
      </c>
      <c r="D189" s="50">
        <v>42430</v>
      </c>
      <c r="E189" s="84">
        <f t="shared" si="10"/>
        <v>201603</v>
      </c>
      <c r="F189" s="84">
        <f t="shared" si="8"/>
        <v>201603</v>
      </c>
      <c r="G189" s="80">
        <f>IF(IFERROR(MATCH($B189,$B$1:B188,0),0)=0,1,0)</f>
        <v>1</v>
      </c>
      <c r="H189" s="80">
        <f t="array" ref="H189">IF(IFERROR(MATCH($B189&amp;E189,($B$1:B188)&amp;($E$1:E189),0),0)=0,1,0)</f>
        <v>1</v>
      </c>
      <c r="I189" s="80">
        <f t="shared" si="9"/>
        <v>168</v>
      </c>
      <c r="J189" s="82"/>
      <c r="K189" s="82"/>
      <c r="L189" s="82"/>
      <c r="M189" s="82"/>
      <c r="N189" s="82"/>
      <c r="O189" s="82"/>
      <c r="P189" s="82"/>
    </row>
    <row r="190" spans="1:16" x14ac:dyDescent="0.2">
      <c r="A190" s="80">
        <f t="shared" si="11"/>
        <v>189</v>
      </c>
      <c r="B190" s="51" t="s">
        <v>111</v>
      </c>
      <c r="C190" s="52">
        <v>145</v>
      </c>
      <c r="D190" s="50">
        <v>42430</v>
      </c>
      <c r="E190" s="84">
        <f t="shared" si="10"/>
        <v>201603</v>
      </c>
      <c r="F190" s="84">
        <f t="shared" si="8"/>
        <v>201603</v>
      </c>
      <c r="G190" s="80">
        <f>IF(IFERROR(MATCH($B190,$B$1:B189,0),0)=0,1,0)</f>
        <v>1</v>
      </c>
      <c r="H190" s="80">
        <f t="array" ref="H190">IF(IFERROR(MATCH($B190&amp;E190,($B$1:B189)&amp;($E$1:E190),0),0)=0,1,0)</f>
        <v>1</v>
      </c>
      <c r="I190" s="80">
        <f t="shared" si="9"/>
        <v>145</v>
      </c>
      <c r="J190" s="82"/>
      <c r="K190" s="82"/>
      <c r="L190" s="82"/>
      <c r="M190" s="82"/>
      <c r="N190" s="82"/>
      <c r="O190" s="82"/>
      <c r="P190" s="82"/>
    </row>
    <row r="191" spans="1:16" x14ac:dyDescent="0.2">
      <c r="A191" s="80">
        <f t="shared" si="11"/>
        <v>190</v>
      </c>
      <c r="B191" s="48" t="s">
        <v>112</v>
      </c>
      <c r="C191" s="49">
        <v>123</v>
      </c>
      <c r="D191" s="50">
        <v>42430</v>
      </c>
      <c r="E191" s="84">
        <f t="shared" si="10"/>
        <v>201603</v>
      </c>
      <c r="F191" s="84">
        <f t="shared" si="8"/>
        <v>201603</v>
      </c>
      <c r="G191" s="80">
        <f>IF(IFERROR(MATCH($B191,$B$1:B190,0),0)=0,1,0)</f>
        <v>1</v>
      </c>
      <c r="H191" s="80">
        <f t="array" ref="H191">IF(IFERROR(MATCH($B191&amp;E191,($B$1:B190)&amp;($E$1:E191),0),0)=0,1,0)</f>
        <v>1</v>
      </c>
      <c r="I191" s="80">
        <f t="shared" si="9"/>
        <v>123</v>
      </c>
      <c r="J191" s="82"/>
      <c r="K191" s="82"/>
      <c r="L191" s="82"/>
      <c r="M191" s="82"/>
      <c r="N191" s="82"/>
      <c r="O191" s="82"/>
      <c r="P191" s="82"/>
    </row>
    <row r="192" spans="1:16" x14ac:dyDescent="0.2">
      <c r="A192" s="80">
        <f t="shared" si="11"/>
        <v>191</v>
      </c>
      <c r="B192" s="51" t="s">
        <v>113</v>
      </c>
      <c r="C192" s="52">
        <v>120</v>
      </c>
      <c r="D192" s="50">
        <v>42430</v>
      </c>
      <c r="E192" s="84">
        <f t="shared" si="10"/>
        <v>201603</v>
      </c>
      <c r="F192" s="84">
        <f t="shared" si="8"/>
        <v>201603</v>
      </c>
      <c r="G192" s="80">
        <f>IF(IFERROR(MATCH($B192,$B$1:B191,0),0)=0,1,0)</f>
        <v>1</v>
      </c>
      <c r="H192" s="80">
        <f t="array" ref="H192">IF(IFERROR(MATCH($B192&amp;E192,($B$1:B191)&amp;($E$1:E192),0),0)=0,1,0)</f>
        <v>1</v>
      </c>
      <c r="I192" s="80">
        <f t="shared" si="9"/>
        <v>120</v>
      </c>
      <c r="J192" s="82"/>
      <c r="K192" s="82"/>
      <c r="L192" s="82"/>
      <c r="M192" s="82"/>
      <c r="N192" s="82"/>
      <c r="O192" s="82"/>
      <c r="P192" s="82"/>
    </row>
    <row r="193" spans="1:16" x14ac:dyDescent="0.2">
      <c r="A193" s="80">
        <f t="shared" si="11"/>
        <v>192</v>
      </c>
      <c r="B193" s="48" t="s">
        <v>114</v>
      </c>
      <c r="C193" s="49">
        <v>110</v>
      </c>
      <c r="D193" s="50">
        <v>42430</v>
      </c>
      <c r="E193" s="84">
        <f t="shared" si="10"/>
        <v>201603</v>
      </c>
      <c r="F193" s="84">
        <f t="shared" si="8"/>
        <v>201603</v>
      </c>
      <c r="G193" s="80">
        <f>IF(IFERROR(MATCH($B193,$B$1:B192,0),0)=0,1,0)</f>
        <v>1</v>
      </c>
      <c r="H193" s="80">
        <f t="array" ref="H193">IF(IFERROR(MATCH($B193&amp;E193,($B$1:B192)&amp;($E$1:E193),0),0)=0,1,0)</f>
        <v>1</v>
      </c>
      <c r="I193" s="80">
        <f t="shared" si="9"/>
        <v>110</v>
      </c>
      <c r="J193" s="82"/>
      <c r="K193" s="82"/>
      <c r="L193" s="82"/>
      <c r="M193" s="82"/>
      <c r="N193" s="82"/>
      <c r="O193" s="82"/>
      <c r="P193" s="82"/>
    </row>
    <row r="194" spans="1:16" x14ac:dyDescent="0.2">
      <c r="A194" s="80">
        <f t="shared" si="11"/>
        <v>193</v>
      </c>
      <c r="B194" s="51" t="s">
        <v>115</v>
      </c>
      <c r="C194" s="52">
        <v>82</v>
      </c>
      <c r="D194" s="50">
        <v>42430</v>
      </c>
      <c r="E194" s="84">
        <f t="shared" si="10"/>
        <v>201603</v>
      </c>
      <c r="F194" s="84">
        <f t="shared" ref="F194:F257" si="12">INDEX($B:$E,MATCH(B194,$B:$B,0),4)</f>
        <v>201603</v>
      </c>
      <c r="G194" s="80">
        <f>IF(IFERROR(MATCH($B194,$B$1:B193,0),0)=0,1,0)</f>
        <v>1</v>
      </c>
      <c r="H194" s="80">
        <f t="array" ref="H194">IF(IFERROR(MATCH($B194&amp;E194,($B$1:B193)&amp;($E$1:E194),0),0)=0,1,0)</f>
        <v>1</v>
      </c>
      <c r="I194" s="80">
        <f t="shared" ref="I194:I257" si="13">SUMIFS($C:$C,$B:$B,$B194,$E:$E,$E194)</f>
        <v>82</v>
      </c>
      <c r="J194" s="82"/>
      <c r="K194" s="82"/>
      <c r="L194" s="82"/>
      <c r="M194" s="82"/>
      <c r="N194" s="82"/>
      <c r="O194" s="82"/>
      <c r="P194" s="82"/>
    </row>
    <row r="195" spans="1:16" x14ac:dyDescent="0.2">
      <c r="A195" s="80">
        <f t="shared" si="11"/>
        <v>194</v>
      </c>
      <c r="B195" s="48" t="s">
        <v>116</v>
      </c>
      <c r="C195" s="49">
        <v>80</v>
      </c>
      <c r="D195" s="50">
        <v>42430</v>
      </c>
      <c r="E195" s="84">
        <f t="shared" ref="E195:E258" si="14">_xlfn.NUMBERVALUE(YEAR(D195)&amp;IF(MONTH(D195)&lt;10,"0"&amp;MONTH(D195),MONTH(D195)))</f>
        <v>201603</v>
      </c>
      <c r="F195" s="84">
        <f t="shared" si="12"/>
        <v>201603</v>
      </c>
      <c r="G195" s="80">
        <f>IF(IFERROR(MATCH($B195,$B$1:B194,0),0)=0,1,0)</f>
        <v>1</v>
      </c>
      <c r="H195" s="80">
        <f t="array" ref="H195">IF(IFERROR(MATCH($B195&amp;E195,($B$1:B194)&amp;($E$1:E195),0),0)=0,1,0)</f>
        <v>1</v>
      </c>
      <c r="I195" s="80">
        <f t="shared" si="13"/>
        <v>80</v>
      </c>
      <c r="J195" s="82"/>
      <c r="K195" s="82"/>
      <c r="L195" s="82"/>
      <c r="M195" s="82"/>
      <c r="N195" s="82"/>
      <c r="O195" s="82"/>
      <c r="P195" s="82"/>
    </row>
    <row r="196" spans="1:16" x14ac:dyDescent="0.2">
      <c r="A196" s="80">
        <f t="shared" ref="A196:A259" si="15">A195+1</f>
        <v>195</v>
      </c>
      <c r="B196" s="51" t="s">
        <v>117</v>
      </c>
      <c r="C196" s="52">
        <v>77</v>
      </c>
      <c r="D196" s="50">
        <v>42430</v>
      </c>
      <c r="E196" s="84">
        <f t="shared" si="14"/>
        <v>201603</v>
      </c>
      <c r="F196" s="84">
        <f t="shared" si="12"/>
        <v>201603</v>
      </c>
      <c r="G196" s="80">
        <f>IF(IFERROR(MATCH($B196,$B$1:B195,0),0)=0,1,0)</f>
        <v>1</v>
      </c>
      <c r="H196" s="80">
        <f t="array" ref="H196">IF(IFERROR(MATCH($B196&amp;E196,($B$1:B195)&amp;($E$1:E196),0),0)=0,1,0)</f>
        <v>1</v>
      </c>
      <c r="I196" s="80">
        <f t="shared" si="13"/>
        <v>77</v>
      </c>
      <c r="J196" s="82"/>
      <c r="K196" s="82"/>
      <c r="L196" s="82"/>
      <c r="M196" s="82"/>
      <c r="N196" s="82"/>
      <c r="O196" s="82"/>
      <c r="P196" s="82"/>
    </row>
    <row r="197" spans="1:16" x14ac:dyDescent="0.2">
      <c r="A197" s="80">
        <f t="shared" si="15"/>
        <v>196</v>
      </c>
      <c r="B197" s="48" t="s">
        <v>118</v>
      </c>
      <c r="C197" s="49">
        <v>68</v>
      </c>
      <c r="D197" s="50">
        <v>42430</v>
      </c>
      <c r="E197" s="84">
        <f t="shared" si="14"/>
        <v>201603</v>
      </c>
      <c r="F197" s="84">
        <f t="shared" si="12"/>
        <v>201603</v>
      </c>
      <c r="G197" s="80">
        <f>IF(IFERROR(MATCH($B197,$B$1:B196,0),0)=0,1,0)</f>
        <v>1</v>
      </c>
      <c r="H197" s="80">
        <f t="array" ref="H197">IF(IFERROR(MATCH($B197&amp;E197,($B$1:B196)&amp;($E$1:E197),0),0)=0,1,0)</f>
        <v>1</v>
      </c>
      <c r="I197" s="80">
        <f t="shared" si="13"/>
        <v>68</v>
      </c>
      <c r="J197" s="82"/>
      <c r="K197" s="82"/>
      <c r="L197" s="82"/>
      <c r="M197" s="82"/>
      <c r="N197" s="82"/>
      <c r="O197" s="82"/>
      <c r="P197" s="82"/>
    </row>
    <row r="198" spans="1:16" x14ac:dyDescent="0.2">
      <c r="A198" s="80">
        <f t="shared" si="15"/>
        <v>197</v>
      </c>
      <c r="B198" s="51" t="s">
        <v>119</v>
      </c>
      <c r="C198" s="52">
        <v>60</v>
      </c>
      <c r="D198" s="50">
        <v>42430</v>
      </c>
      <c r="E198" s="84">
        <f t="shared" si="14"/>
        <v>201603</v>
      </c>
      <c r="F198" s="84">
        <f t="shared" si="12"/>
        <v>201603</v>
      </c>
      <c r="G198" s="80">
        <f>IF(IFERROR(MATCH($B198,$B$1:B197,0),0)=0,1,0)</f>
        <v>1</v>
      </c>
      <c r="H198" s="80">
        <f t="array" ref="H198">IF(IFERROR(MATCH($B198&amp;E198,($B$1:B197)&amp;($E$1:E198),0),0)=0,1,0)</f>
        <v>1</v>
      </c>
      <c r="I198" s="80">
        <f t="shared" si="13"/>
        <v>60</v>
      </c>
      <c r="J198" s="82"/>
      <c r="K198" s="82"/>
      <c r="L198" s="82"/>
      <c r="M198" s="82"/>
      <c r="N198" s="82"/>
      <c r="O198" s="82"/>
      <c r="P198" s="82"/>
    </row>
    <row r="199" spans="1:16" x14ac:dyDescent="0.2">
      <c r="A199" s="80">
        <f t="shared" si="15"/>
        <v>198</v>
      </c>
      <c r="B199" s="48" t="s">
        <v>120</v>
      </c>
      <c r="C199" s="49">
        <v>49</v>
      </c>
      <c r="D199" s="50">
        <v>42430</v>
      </c>
      <c r="E199" s="84">
        <f t="shared" si="14"/>
        <v>201603</v>
      </c>
      <c r="F199" s="84">
        <f t="shared" si="12"/>
        <v>201603</v>
      </c>
      <c r="G199" s="80">
        <f>IF(IFERROR(MATCH($B199,$B$1:B198,0),0)=0,1,0)</f>
        <v>1</v>
      </c>
      <c r="H199" s="80">
        <f t="array" ref="H199">IF(IFERROR(MATCH($B199&amp;E199,($B$1:B198)&amp;($E$1:E199),0),0)=0,1,0)</f>
        <v>1</v>
      </c>
      <c r="I199" s="80">
        <f t="shared" si="13"/>
        <v>49</v>
      </c>
      <c r="J199" s="82"/>
      <c r="K199" s="82"/>
      <c r="L199" s="82"/>
      <c r="M199" s="82"/>
      <c r="N199" s="82"/>
      <c r="O199" s="82"/>
      <c r="P199" s="82"/>
    </row>
    <row r="200" spans="1:16" x14ac:dyDescent="0.2">
      <c r="A200" s="80">
        <f t="shared" si="15"/>
        <v>199</v>
      </c>
      <c r="B200" s="51" t="s">
        <v>121</v>
      </c>
      <c r="C200" s="52">
        <v>45</v>
      </c>
      <c r="D200" s="50">
        <v>42430</v>
      </c>
      <c r="E200" s="84">
        <f t="shared" si="14"/>
        <v>201603</v>
      </c>
      <c r="F200" s="84">
        <f t="shared" si="12"/>
        <v>201603</v>
      </c>
      <c r="G200" s="80">
        <f>IF(IFERROR(MATCH($B200,$B$1:B199,0),0)=0,1,0)</f>
        <v>1</v>
      </c>
      <c r="H200" s="80">
        <f t="array" ref="H200">IF(IFERROR(MATCH($B200&amp;E200,($B$1:B199)&amp;($E$1:E200),0),0)=0,1,0)</f>
        <v>1</v>
      </c>
      <c r="I200" s="80">
        <f t="shared" si="13"/>
        <v>45</v>
      </c>
      <c r="J200" s="82"/>
      <c r="K200" s="82"/>
      <c r="L200" s="82"/>
      <c r="M200" s="82"/>
      <c r="N200" s="82"/>
      <c r="O200" s="82"/>
      <c r="P200" s="82"/>
    </row>
    <row r="201" spans="1:16" x14ac:dyDescent="0.2">
      <c r="A201" s="80">
        <f t="shared" si="15"/>
        <v>200</v>
      </c>
      <c r="B201" s="48" t="s">
        <v>122</v>
      </c>
      <c r="C201" s="49">
        <v>43</v>
      </c>
      <c r="D201" s="50">
        <v>42430</v>
      </c>
      <c r="E201" s="84">
        <f t="shared" si="14"/>
        <v>201603</v>
      </c>
      <c r="F201" s="84">
        <f t="shared" si="12"/>
        <v>201603</v>
      </c>
      <c r="G201" s="80">
        <f>IF(IFERROR(MATCH($B201,$B$1:B200,0),0)=0,1,0)</f>
        <v>1</v>
      </c>
      <c r="H201" s="80">
        <f t="array" ref="H201">IF(IFERROR(MATCH($B201&amp;E201,($B$1:B200)&amp;($E$1:E201),0),0)=0,1,0)</f>
        <v>1</v>
      </c>
      <c r="I201" s="80">
        <f t="shared" si="13"/>
        <v>43</v>
      </c>
      <c r="J201" s="82"/>
      <c r="K201" s="82"/>
      <c r="L201" s="82"/>
      <c r="M201" s="82"/>
      <c r="N201" s="82"/>
      <c r="O201" s="82"/>
      <c r="P201" s="82"/>
    </row>
    <row r="202" spans="1:16" x14ac:dyDescent="0.2">
      <c r="A202" s="80">
        <f t="shared" si="15"/>
        <v>201</v>
      </c>
      <c r="B202" s="51" t="s">
        <v>123</v>
      </c>
      <c r="C202" s="52">
        <v>28.000000000000004</v>
      </c>
      <c r="D202" s="50">
        <v>42430</v>
      </c>
      <c r="E202" s="84">
        <f t="shared" si="14"/>
        <v>201603</v>
      </c>
      <c r="F202" s="84">
        <f t="shared" si="12"/>
        <v>201603</v>
      </c>
      <c r="G202" s="80">
        <f>IF(IFERROR(MATCH($B202,$B$1:B201,0),0)=0,1,0)</f>
        <v>1</v>
      </c>
      <c r="H202" s="80">
        <f t="array" ref="H202">IF(IFERROR(MATCH($B202&amp;E202,($B$1:B201)&amp;($E$1:E202),0),0)=0,1,0)</f>
        <v>1</v>
      </c>
      <c r="I202" s="80">
        <f t="shared" si="13"/>
        <v>28.000000000000004</v>
      </c>
      <c r="J202" s="82"/>
      <c r="K202" s="82"/>
      <c r="L202" s="82"/>
      <c r="M202" s="82"/>
      <c r="N202" s="82"/>
      <c r="O202" s="82"/>
      <c r="P202" s="82"/>
    </row>
    <row r="203" spans="1:16" x14ac:dyDescent="0.2">
      <c r="A203" s="80">
        <f t="shared" si="15"/>
        <v>202</v>
      </c>
      <c r="B203" s="48" t="s">
        <v>124</v>
      </c>
      <c r="C203" s="49">
        <v>26</v>
      </c>
      <c r="D203" s="50">
        <v>42430</v>
      </c>
      <c r="E203" s="84">
        <f t="shared" si="14"/>
        <v>201603</v>
      </c>
      <c r="F203" s="84">
        <f t="shared" si="12"/>
        <v>201603</v>
      </c>
      <c r="G203" s="80">
        <f>IF(IFERROR(MATCH($B203,$B$1:B202,0),0)=0,1,0)</f>
        <v>1</v>
      </c>
      <c r="H203" s="80">
        <f t="array" ref="H203">IF(IFERROR(MATCH($B203&amp;E203,($B$1:B202)&amp;($E$1:E203),0),0)=0,1,0)</f>
        <v>1</v>
      </c>
      <c r="I203" s="80">
        <f t="shared" si="13"/>
        <v>26</v>
      </c>
      <c r="J203" s="82"/>
      <c r="K203" s="82"/>
      <c r="L203" s="82"/>
      <c r="M203" s="82"/>
      <c r="N203" s="82"/>
      <c r="O203" s="82"/>
      <c r="P203" s="82"/>
    </row>
    <row r="204" spans="1:16" x14ac:dyDescent="0.2">
      <c r="A204" s="80">
        <f t="shared" si="15"/>
        <v>203</v>
      </c>
      <c r="B204" s="51" t="s">
        <v>125</v>
      </c>
      <c r="C204" s="52">
        <v>24</v>
      </c>
      <c r="D204" s="50">
        <v>42430</v>
      </c>
      <c r="E204" s="84">
        <f t="shared" si="14"/>
        <v>201603</v>
      </c>
      <c r="F204" s="84">
        <f t="shared" si="12"/>
        <v>201603</v>
      </c>
      <c r="G204" s="80">
        <f>IF(IFERROR(MATCH($B204,$B$1:B203,0),0)=0,1,0)</f>
        <v>1</v>
      </c>
      <c r="H204" s="80">
        <f t="array" ref="H204">IF(IFERROR(MATCH($B204&amp;E204,($B$1:B203)&amp;($E$1:E204),0),0)=0,1,0)</f>
        <v>1</v>
      </c>
      <c r="I204" s="80">
        <f t="shared" si="13"/>
        <v>24</v>
      </c>
      <c r="J204" s="82"/>
      <c r="K204" s="82"/>
      <c r="L204" s="82"/>
      <c r="M204" s="82"/>
      <c r="N204" s="82"/>
      <c r="O204" s="82"/>
      <c r="P204" s="82"/>
    </row>
    <row r="205" spans="1:16" x14ac:dyDescent="0.2">
      <c r="A205" s="80">
        <f t="shared" si="15"/>
        <v>204</v>
      </c>
      <c r="B205" s="48" t="s">
        <v>126</v>
      </c>
      <c r="C205" s="49">
        <v>23</v>
      </c>
      <c r="D205" s="50">
        <v>42430</v>
      </c>
      <c r="E205" s="84">
        <f t="shared" si="14"/>
        <v>201603</v>
      </c>
      <c r="F205" s="84">
        <f t="shared" si="12"/>
        <v>201603</v>
      </c>
      <c r="G205" s="80">
        <f>IF(IFERROR(MATCH($B205,$B$1:B204,0),0)=0,1,0)</f>
        <v>1</v>
      </c>
      <c r="H205" s="80">
        <f t="array" ref="H205">IF(IFERROR(MATCH($B205&amp;E205,($B$1:B204)&amp;($E$1:E205),0),0)=0,1,0)</f>
        <v>1</v>
      </c>
      <c r="I205" s="80">
        <f t="shared" si="13"/>
        <v>23</v>
      </c>
      <c r="J205" s="82"/>
      <c r="K205" s="82"/>
      <c r="L205" s="82"/>
      <c r="M205" s="82"/>
      <c r="N205" s="82"/>
      <c r="O205" s="82"/>
      <c r="P205" s="82"/>
    </row>
    <row r="206" spans="1:16" x14ac:dyDescent="0.2">
      <c r="A206" s="80">
        <f t="shared" si="15"/>
        <v>205</v>
      </c>
      <c r="B206" s="51" t="s">
        <v>127</v>
      </c>
      <c r="C206" s="52">
        <v>19</v>
      </c>
      <c r="D206" s="50">
        <v>42430</v>
      </c>
      <c r="E206" s="84">
        <f t="shared" si="14"/>
        <v>201603</v>
      </c>
      <c r="F206" s="84">
        <f t="shared" si="12"/>
        <v>201603</v>
      </c>
      <c r="G206" s="80">
        <f>IF(IFERROR(MATCH($B206,$B$1:B205,0),0)=0,1,0)</f>
        <v>1</v>
      </c>
      <c r="H206" s="80">
        <f t="array" ref="H206">IF(IFERROR(MATCH($B206&amp;E206,($B$1:B205)&amp;($E$1:E206),0),0)=0,1,0)</f>
        <v>1</v>
      </c>
      <c r="I206" s="80">
        <f t="shared" si="13"/>
        <v>19</v>
      </c>
      <c r="J206" s="82"/>
      <c r="K206" s="82"/>
      <c r="L206" s="82"/>
      <c r="M206" s="82"/>
      <c r="N206" s="82"/>
      <c r="O206" s="82"/>
      <c r="P206" s="82"/>
    </row>
    <row r="207" spans="1:16" x14ac:dyDescent="0.2">
      <c r="A207" s="80">
        <f t="shared" si="15"/>
        <v>206</v>
      </c>
      <c r="B207" s="48" t="s">
        <v>128</v>
      </c>
      <c r="C207" s="49">
        <v>17</v>
      </c>
      <c r="D207" s="50">
        <v>42430</v>
      </c>
      <c r="E207" s="84">
        <f t="shared" si="14"/>
        <v>201603</v>
      </c>
      <c r="F207" s="84">
        <f t="shared" si="12"/>
        <v>201603</v>
      </c>
      <c r="G207" s="80">
        <f>IF(IFERROR(MATCH($B207,$B$1:B206,0),0)=0,1,0)</f>
        <v>1</v>
      </c>
      <c r="H207" s="80">
        <f t="array" ref="H207">IF(IFERROR(MATCH($B207&amp;E207,($B$1:B206)&amp;($E$1:E207),0),0)=0,1,0)</f>
        <v>1</v>
      </c>
      <c r="I207" s="80">
        <f t="shared" si="13"/>
        <v>17</v>
      </c>
      <c r="J207" s="82"/>
      <c r="K207" s="82"/>
      <c r="L207" s="82"/>
      <c r="M207" s="82"/>
      <c r="N207" s="82"/>
      <c r="O207" s="82"/>
      <c r="P207" s="82"/>
    </row>
    <row r="208" spans="1:16" x14ac:dyDescent="0.2">
      <c r="A208" s="80">
        <f t="shared" si="15"/>
        <v>207</v>
      </c>
      <c r="B208" s="51" t="s">
        <v>129</v>
      </c>
      <c r="C208" s="52">
        <v>15</v>
      </c>
      <c r="D208" s="50">
        <v>42430</v>
      </c>
      <c r="E208" s="84">
        <f t="shared" si="14"/>
        <v>201603</v>
      </c>
      <c r="F208" s="84">
        <f t="shared" si="12"/>
        <v>201603</v>
      </c>
      <c r="G208" s="80">
        <f>IF(IFERROR(MATCH($B208,$B$1:B207,0),0)=0,1,0)</f>
        <v>1</v>
      </c>
      <c r="H208" s="80">
        <f t="array" ref="H208">IF(IFERROR(MATCH($B208&amp;E208,($B$1:B207)&amp;($E$1:E208),0),0)=0,1,0)</f>
        <v>1</v>
      </c>
      <c r="I208" s="80">
        <f t="shared" si="13"/>
        <v>15</v>
      </c>
      <c r="J208" s="82"/>
      <c r="K208" s="82"/>
      <c r="L208" s="82"/>
      <c r="M208" s="82"/>
      <c r="N208" s="82"/>
      <c r="O208" s="82"/>
      <c r="P208" s="82"/>
    </row>
    <row r="209" spans="1:16" x14ac:dyDescent="0.2">
      <c r="A209" s="80">
        <f t="shared" si="15"/>
        <v>208</v>
      </c>
      <c r="B209" s="48" t="s">
        <v>130</v>
      </c>
      <c r="C209" s="49">
        <v>12</v>
      </c>
      <c r="D209" s="50">
        <v>42430</v>
      </c>
      <c r="E209" s="84">
        <f t="shared" si="14"/>
        <v>201603</v>
      </c>
      <c r="F209" s="84">
        <f t="shared" si="12"/>
        <v>201603</v>
      </c>
      <c r="G209" s="80">
        <f>IF(IFERROR(MATCH($B209,$B$1:B208,0),0)=0,1,0)</f>
        <v>1</v>
      </c>
      <c r="H209" s="80">
        <f t="array" ref="H209">IF(IFERROR(MATCH($B209&amp;E209,($B$1:B208)&amp;($E$1:E209),0),0)=0,1,0)</f>
        <v>1</v>
      </c>
      <c r="I209" s="80">
        <f t="shared" si="13"/>
        <v>12</v>
      </c>
      <c r="J209" s="82"/>
      <c r="K209" s="82"/>
      <c r="L209" s="82"/>
      <c r="M209" s="82"/>
      <c r="N209" s="82"/>
      <c r="O209" s="82"/>
      <c r="P209" s="82"/>
    </row>
    <row r="210" spans="1:16" x14ac:dyDescent="0.2">
      <c r="A210" s="80">
        <f t="shared" si="15"/>
        <v>209</v>
      </c>
      <c r="B210" s="51" t="s">
        <v>131</v>
      </c>
      <c r="C210" s="52">
        <v>9</v>
      </c>
      <c r="D210" s="50">
        <v>42430</v>
      </c>
      <c r="E210" s="84">
        <f t="shared" si="14"/>
        <v>201603</v>
      </c>
      <c r="F210" s="84">
        <f t="shared" si="12"/>
        <v>201603</v>
      </c>
      <c r="G210" s="80">
        <f>IF(IFERROR(MATCH($B210,$B$1:B209,0),0)=0,1,0)</f>
        <v>1</v>
      </c>
      <c r="H210" s="80">
        <f t="array" ref="H210">IF(IFERROR(MATCH($B210&amp;E210,($B$1:B209)&amp;($E$1:E210),0),0)=0,1,0)</f>
        <v>1</v>
      </c>
      <c r="I210" s="80">
        <f t="shared" si="13"/>
        <v>9</v>
      </c>
      <c r="J210" s="82"/>
      <c r="K210" s="82"/>
      <c r="L210" s="82"/>
      <c r="M210" s="82"/>
      <c r="N210" s="82"/>
      <c r="O210" s="82"/>
      <c r="P210" s="82"/>
    </row>
    <row r="211" spans="1:16" x14ac:dyDescent="0.2">
      <c r="A211" s="80">
        <f t="shared" si="15"/>
        <v>210</v>
      </c>
      <c r="B211" s="48" t="s">
        <v>132</v>
      </c>
      <c r="C211" s="49">
        <v>3</v>
      </c>
      <c r="D211" s="50">
        <v>42430</v>
      </c>
      <c r="E211" s="84">
        <f t="shared" si="14"/>
        <v>201603</v>
      </c>
      <c r="F211" s="84">
        <f t="shared" si="12"/>
        <v>201603</v>
      </c>
      <c r="G211" s="80">
        <f>IF(IFERROR(MATCH($B211,$B$1:B210,0),0)=0,1,0)</f>
        <v>1</v>
      </c>
      <c r="H211" s="80">
        <f t="array" ref="H211">IF(IFERROR(MATCH($B211&amp;E211,($B$1:B210)&amp;($E$1:E211),0),0)=0,1,0)</f>
        <v>1</v>
      </c>
      <c r="I211" s="80">
        <f t="shared" si="13"/>
        <v>3</v>
      </c>
      <c r="J211" s="82"/>
      <c r="K211" s="82"/>
      <c r="L211" s="82"/>
      <c r="M211" s="82"/>
      <c r="N211" s="82"/>
      <c r="O211" s="82"/>
      <c r="P211" s="82"/>
    </row>
    <row r="212" spans="1:16" x14ac:dyDescent="0.2">
      <c r="A212" s="80">
        <f t="shared" si="15"/>
        <v>211</v>
      </c>
      <c r="B212" s="51" t="s">
        <v>133</v>
      </c>
      <c r="C212" s="52">
        <v>3</v>
      </c>
      <c r="D212" s="50">
        <v>42430</v>
      </c>
      <c r="E212" s="84">
        <f t="shared" si="14"/>
        <v>201603</v>
      </c>
      <c r="F212" s="84">
        <f t="shared" si="12"/>
        <v>201603</v>
      </c>
      <c r="G212" s="80">
        <f>IF(IFERROR(MATCH($B212,$B$1:B211,0),0)=0,1,0)</f>
        <v>1</v>
      </c>
      <c r="H212" s="80">
        <f t="array" ref="H212">IF(IFERROR(MATCH($B212&amp;E212,($B$1:B211)&amp;($E$1:E212),0),0)=0,1,0)</f>
        <v>1</v>
      </c>
      <c r="I212" s="80">
        <f t="shared" si="13"/>
        <v>3</v>
      </c>
      <c r="J212" s="82"/>
      <c r="K212" s="82"/>
      <c r="L212" s="82"/>
      <c r="M212" s="82"/>
      <c r="N212" s="82"/>
      <c r="O212" s="82"/>
      <c r="P212" s="82"/>
    </row>
    <row r="213" spans="1:16" x14ac:dyDescent="0.2">
      <c r="A213" s="80">
        <f t="shared" si="15"/>
        <v>212</v>
      </c>
      <c r="B213" s="51" t="s">
        <v>11</v>
      </c>
      <c r="C213" s="52">
        <v>3</v>
      </c>
      <c r="D213" s="50">
        <v>42461</v>
      </c>
      <c r="E213" s="84">
        <f t="shared" si="14"/>
        <v>201604</v>
      </c>
      <c r="F213" s="84">
        <f t="shared" si="12"/>
        <v>201601</v>
      </c>
      <c r="G213" s="80">
        <f>IF(IFERROR(MATCH($B213,$B$1:B212,0),0)=0,1,0)</f>
        <v>0</v>
      </c>
      <c r="H213" s="80">
        <f t="array" ref="H213">IF(IFERROR(MATCH($B213&amp;E213,($B$1:B212)&amp;($E$1:E213),0),0)=0,1,0)</f>
        <v>1</v>
      </c>
      <c r="I213" s="80">
        <f t="shared" si="13"/>
        <v>3</v>
      </c>
      <c r="J213" s="82"/>
      <c r="K213" s="82"/>
      <c r="L213" s="82"/>
      <c r="M213" s="82"/>
      <c r="N213" s="82"/>
      <c r="O213" s="82"/>
      <c r="P213" s="82"/>
    </row>
    <row r="214" spans="1:16" x14ac:dyDescent="0.2">
      <c r="A214" s="80">
        <f t="shared" si="15"/>
        <v>213</v>
      </c>
      <c r="B214" s="51" t="s">
        <v>101</v>
      </c>
      <c r="C214" s="52">
        <v>336</v>
      </c>
      <c r="D214" s="50">
        <v>42461</v>
      </c>
      <c r="E214" s="84">
        <f t="shared" si="14"/>
        <v>201604</v>
      </c>
      <c r="F214" s="84">
        <f t="shared" si="12"/>
        <v>201603</v>
      </c>
      <c r="G214" s="80">
        <f>IF(IFERROR(MATCH($B214,$B$1:B213,0),0)=0,1,0)</f>
        <v>0</v>
      </c>
      <c r="H214" s="80">
        <f t="array" ref="H214">IF(IFERROR(MATCH($B214&amp;E214,($B$1:B213)&amp;($E$1:E214),0),0)=0,1,0)</f>
        <v>1</v>
      </c>
      <c r="I214" s="80">
        <f t="shared" si="13"/>
        <v>336</v>
      </c>
      <c r="J214" s="82"/>
      <c r="K214" s="82"/>
      <c r="L214" s="82"/>
      <c r="M214" s="82"/>
      <c r="N214" s="82"/>
      <c r="O214" s="82"/>
      <c r="P214" s="82"/>
    </row>
    <row r="215" spans="1:16" x14ac:dyDescent="0.2">
      <c r="A215" s="80">
        <f t="shared" si="15"/>
        <v>214</v>
      </c>
      <c r="B215" s="48" t="s">
        <v>14</v>
      </c>
      <c r="C215" s="49">
        <v>28.000000000000004</v>
      </c>
      <c r="D215" s="50">
        <v>42461</v>
      </c>
      <c r="E215" s="84">
        <f t="shared" si="14"/>
        <v>201604</v>
      </c>
      <c r="F215" s="84">
        <f t="shared" si="12"/>
        <v>201601</v>
      </c>
      <c r="G215" s="80">
        <f>IF(IFERROR(MATCH($B215,$B$1:B214,0),0)=0,1,0)</f>
        <v>0</v>
      </c>
      <c r="H215" s="80">
        <f t="array" ref="H215">IF(IFERROR(MATCH($B215&amp;E215,($B$1:B214)&amp;($E$1:E215),0),0)=0,1,0)</f>
        <v>1</v>
      </c>
      <c r="I215" s="80">
        <f t="shared" si="13"/>
        <v>28.000000000000004</v>
      </c>
      <c r="J215" s="82"/>
      <c r="K215" s="82"/>
      <c r="L215" s="82"/>
      <c r="M215" s="82"/>
      <c r="N215" s="82"/>
      <c r="O215" s="82"/>
      <c r="P215" s="82"/>
    </row>
    <row r="216" spans="1:16" x14ac:dyDescent="0.2">
      <c r="A216" s="80">
        <f t="shared" si="15"/>
        <v>215</v>
      </c>
      <c r="B216" s="48" t="s">
        <v>62</v>
      </c>
      <c r="C216" s="49">
        <v>117.00000000000001</v>
      </c>
      <c r="D216" s="50">
        <v>42461</v>
      </c>
      <c r="E216" s="84">
        <f t="shared" si="14"/>
        <v>201604</v>
      </c>
      <c r="F216" s="84">
        <f t="shared" si="12"/>
        <v>201602</v>
      </c>
      <c r="G216" s="80">
        <f>IF(IFERROR(MATCH($B216,$B$1:B215,0),0)=0,1,0)</f>
        <v>0</v>
      </c>
      <c r="H216" s="80">
        <f t="array" ref="H216">IF(IFERROR(MATCH($B216&amp;E216,($B$1:B215)&amp;($E$1:E216),0),0)=0,1,0)</f>
        <v>1</v>
      </c>
      <c r="I216" s="80">
        <f t="shared" si="13"/>
        <v>117.00000000000001</v>
      </c>
      <c r="J216" s="82"/>
      <c r="K216" s="82"/>
      <c r="L216" s="82"/>
      <c r="M216" s="82"/>
      <c r="N216" s="82"/>
      <c r="O216" s="82"/>
      <c r="P216" s="82"/>
    </row>
    <row r="217" spans="1:16" x14ac:dyDescent="0.2">
      <c r="A217" s="80">
        <f t="shared" si="15"/>
        <v>216</v>
      </c>
      <c r="B217" s="51" t="s">
        <v>134</v>
      </c>
      <c r="C217" s="52">
        <v>40</v>
      </c>
      <c r="D217" s="50">
        <v>42461</v>
      </c>
      <c r="E217" s="84">
        <f t="shared" si="14"/>
        <v>201604</v>
      </c>
      <c r="F217" s="84">
        <f t="shared" si="12"/>
        <v>201604</v>
      </c>
      <c r="G217" s="80">
        <f>IF(IFERROR(MATCH($B217,$B$1:B216,0),0)=0,1,0)</f>
        <v>1</v>
      </c>
      <c r="H217" s="80">
        <f t="array" ref="H217">IF(IFERROR(MATCH($B217&amp;E217,($B$1:B216)&amp;($E$1:E217),0),0)=0,1,0)</f>
        <v>1</v>
      </c>
      <c r="I217" s="80">
        <f t="shared" si="13"/>
        <v>40</v>
      </c>
      <c r="J217" s="82"/>
      <c r="K217" s="82"/>
      <c r="L217" s="82"/>
      <c r="M217" s="82"/>
      <c r="N217" s="82"/>
      <c r="O217" s="82"/>
      <c r="P217" s="82"/>
    </row>
    <row r="218" spans="1:16" x14ac:dyDescent="0.2">
      <c r="A218" s="80">
        <f t="shared" si="15"/>
        <v>217</v>
      </c>
      <c r="B218" s="48" t="s">
        <v>16</v>
      </c>
      <c r="C218" s="49">
        <v>16</v>
      </c>
      <c r="D218" s="50">
        <v>42461</v>
      </c>
      <c r="E218" s="84">
        <f t="shared" si="14"/>
        <v>201604</v>
      </c>
      <c r="F218" s="84">
        <f t="shared" si="12"/>
        <v>201601</v>
      </c>
      <c r="G218" s="80">
        <f>IF(IFERROR(MATCH($B218,$B$1:B217,0),0)=0,1,0)</f>
        <v>0</v>
      </c>
      <c r="H218" s="80">
        <f t="array" ref="H218">IF(IFERROR(MATCH($B218&amp;E218,($B$1:B217)&amp;($E$1:E218),0),0)=0,1,0)</f>
        <v>1</v>
      </c>
      <c r="I218" s="80">
        <f t="shared" si="13"/>
        <v>16</v>
      </c>
      <c r="J218" s="82"/>
      <c r="K218" s="82"/>
      <c r="L218" s="82"/>
      <c r="M218" s="82"/>
      <c r="N218" s="82"/>
      <c r="O218" s="82"/>
      <c r="P218" s="82"/>
    </row>
    <row r="219" spans="1:16" x14ac:dyDescent="0.2">
      <c r="A219" s="80">
        <f t="shared" si="15"/>
        <v>218</v>
      </c>
      <c r="B219" s="48" t="s">
        <v>17</v>
      </c>
      <c r="C219" s="49">
        <v>116</v>
      </c>
      <c r="D219" s="50">
        <v>42461</v>
      </c>
      <c r="E219" s="84">
        <f t="shared" si="14"/>
        <v>201604</v>
      </c>
      <c r="F219" s="84">
        <f t="shared" si="12"/>
        <v>201601</v>
      </c>
      <c r="G219" s="80">
        <f>IF(IFERROR(MATCH($B219,$B$1:B218,0),0)=0,1,0)</f>
        <v>0</v>
      </c>
      <c r="H219" s="80">
        <f t="array" ref="H219">IF(IFERROR(MATCH($B219&amp;E219,($B$1:B218)&amp;($E$1:E219),0),0)=0,1,0)</f>
        <v>1</v>
      </c>
      <c r="I219" s="80">
        <f t="shared" si="13"/>
        <v>116</v>
      </c>
      <c r="J219" s="82"/>
      <c r="K219" s="82"/>
      <c r="L219" s="82"/>
      <c r="M219" s="82"/>
      <c r="N219" s="82"/>
      <c r="O219" s="82"/>
      <c r="P219" s="82"/>
    </row>
    <row r="220" spans="1:16" x14ac:dyDescent="0.2">
      <c r="A220" s="80">
        <f t="shared" si="15"/>
        <v>219</v>
      </c>
      <c r="B220" s="48" t="s">
        <v>19</v>
      </c>
      <c r="C220" s="49">
        <v>21</v>
      </c>
      <c r="D220" s="50">
        <v>42461</v>
      </c>
      <c r="E220" s="84">
        <f t="shared" si="14"/>
        <v>201604</v>
      </c>
      <c r="F220" s="84">
        <f t="shared" si="12"/>
        <v>201601</v>
      </c>
      <c r="G220" s="80">
        <f>IF(IFERROR(MATCH($B220,$B$1:B219,0),0)=0,1,0)</f>
        <v>0</v>
      </c>
      <c r="H220" s="80">
        <f t="array" ref="H220">IF(IFERROR(MATCH($B220&amp;E220,($B$1:B219)&amp;($E$1:E220),0),0)=0,1,0)</f>
        <v>1</v>
      </c>
      <c r="I220" s="80">
        <f t="shared" si="13"/>
        <v>21</v>
      </c>
      <c r="J220" s="82"/>
      <c r="K220" s="82"/>
      <c r="L220" s="82"/>
      <c r="M220" s="82"/>
      <c r="N220" s="82"/>
      <c r="O220" s="82"/>
      <c r="P220" s="82"/>
    </row>
    <row r="221" spans="1:16" x14ac:dyDescent="0.2">
      <c r="A221" s="80">
        <f t="shared" si="15"/>
        <v>220</v>
      </c>
      <c r="B221" s="51" t="s">
        <v>20</v>
      </c>
      <c r="C221" s="52">
        <v>311</v>
      </c>
      <c r="D221" s="50">
        <v>42461</v>
      </c>
      <c r="E221" s="84">
        <f t="shared" si="14"/>
        <v>201604</v>
      </c>
      <c r="F221" s="84">
        <f t="shared" si="12"/>
        <v>201601</v>
      </c>
      <c r="G221" s="80">
        <f>IF(IFERROR(MATCH($B221,$B$1:B220,0),0)=0,1,0)</f>
        <v>0</v>
      </c>
      <c r="H221" s="80">
        <f t="array" ref="H221">IF(IFERROR(MATCH($B221&amp;E221,($B$1:B220)&amp;($E$1:E221),0),0)=0,1,0)</f>
        <v>1</v>
      </c>
      <c r="I221" s="80">
        <f t="shared" si="13"/>
        <v>311</v>
      </c>
      <c r="J221" s="82"/>
      <c r="K221" s="82"/>
      <c r="L221" s="82"/>
      <c r="M221" s="82"/>
      <c r="N221" s="82"/>
      <c r="O221" s="82"/>
      <c r="P221" s="82"/>
    </row>
    <row r="222" spans="1:16" x14ac:dyDescent="0.2">
      <c r="A222" s="80">
        <f t="shared" si="15"/>
        <v>221</v>
      </c>
      <c r="B222" s="48" t="s">
        <v>23</v>
      </c>
      <c r="C222" s="49">
        <v>1403</v>
      </c>
      <c r="D222" s="50">
        <v>42461</v>
      </c>
      <c r="E222" s="84">
        <f t="shared" si="14"/>
        <v>201604</v>
      </c>
      <c r="F222" s="84">
        <f t="shared" si="12"/>
        <v>201601</v>
      </c>
      <c r="G222" s="80">
        <f>IF(IFERROR(MATCH($B222,$B$1:B221,0),0)=0,1,0)</f>
        <v>0</v>
      </c>
      <c r="H222" s="80">
        <f t="array" ref="H222">IF(IFERROR(MATCH($B222&amp;E222,($B$1:B221)&amp;($E$1:E222),0),0)=0,1,0)</f>
        <v>1</v>
      </c>
      <c r="I222" s="80">
        <f t="shared" si="13"/>
        <v>1403</v>
      </c>
      <c r="J222" s="82"/>
      <c r="K222" s="82" t="e">
        <f>MATCH(I219,K2:K219,0)</f>
        <v>#N/A</v>
      </c>
      <c r="L222" s="82"/>
      <c r="M222" s="82"/>
      <c r="N222" s="82"/>
      <c r="O222" s="82"/>
      <c r="P222" s="82"/>
    </row>
    <row r="223" spans="1:16" x14ac:dyDescent="0.2">
      <c r="A223" s="80">
        <f t="shared" si="15"/>
        <v>222</v>
      </c>
      <c r="B223" s="51" t="s">
        <v>24</v>
      </c>
      <c r="C223" s="52">
        <v>2698</v>
      </c>
      <c r="D223" s="50">
        <v>42461</v>
      </c>
      <c r="E223" s="84">
        <f t="shared" si="14"/>
        <v>201604</v>
      </c>
      <c r="F223" s="84">
        <f t="shared" si="12"/>
        <v>201601</v>
      </c>
      <c r="G223" s="80">
        <f>IF(IFERROR(MATCH($B223,$B$1:B222,0),0)=0,1,0)</f>
        <v>0</v>
      </c>
      <c r="H223" s="80">
        <f t="array" ref="H223">IF(IFERROR(MATCH($B223&amp;E223,($B$1:B222)&amp;($E$1:E223),0),0)=0,1,0)</f>
        <v>1</v>
      </c>
      <c r="I223" s="80">
        <f t="shared" si="13"/>
        <v>2698</v>
      </c>
      <c r="J223" s="82"/>
      <c r="K223" s="82"/>
      <c r="L223" s="82"/>
      <c r="M223" s="82"/>
      <c r="N223" s="82"/>
      <c r="O223" s="82"/>
      <c r="P223" s="82"/>
    </row>
    <row r="224" spans="1:16" x14ac:dyDescent="0.2">
      <c r="A224" s="80">
        <f t="shared" si="15"/>
        <v>223</v>
      </c>
      <c r="B224" s="51" t="s">
        <v>26</v>
      </c>
      <c r="C224" s="52">
        <v>1049</v>
      </c>
      <c r="D224" s="50">
        <v>42461</v>
      </c>
      <c r="E224" s="84">
        <f t="shared" si="14"/>
        <v>201604</v>
      </c>
      <c r="F224" s="84">
        <f t="shared" si="12"/>
        <v>201601</v>
      </c>
      <c r="G224" s="80">
        <f>IF(IFERROR(MATCH($B224,$B$1:B223,0),0)=0,1,0)</f>
        <v>0</v>
      </c>
      <c r="H224" s="80">
        <f t="array" ref="H224">IF(IFERROR(MATCH($B224&amp;E224,($B$1:B223)&amp;($E$1:E224),0),0)=0,1,0)</f>
        <v>1</v>
      </c>
      <c r="I224" s="80">
        <f t="shared" si="13"/>
        <v>1049</v>
      </c>
      <c r="J224" s="82"/>
      <c r="K224" s="82"/>
      <c r="L224" s="82"/>
      <c r="M224" s="82"/>
      <c r="N224" s="82"/>
      <c r="O224" s="82"/>
      <c r="P224" s="82"/>
    </row>
    <row r="225" spans="1:16" x14ac:dyDescent="0.2">
      <c r="A225" s="80">
        <f t="shared" si="15"/>
        <v>224</v>
      </c>
      <c r="B225" s="51" t="s">
        <v>28</v>
      </c>
      <c r="C225" s="52">
        <v>178</v>
      </c>
      <c r="D225" s="50">
        <v>42461</v>
      </c>
      <c r="E225" s="84">
        <f t="shared" si="14"/>
        <v>201604</v>
      </c>
      <c r="F225" s="84">
        <f t="shared" si="12"/>
        <v>201601</v>
      </c>
      <c r="G225" s="80">
        <f>IF(IFERROR(MATCH($B225,$B$1:B224,0),0)=0,1,0)</f>
        <v>0</v>
      </c>
      <c r="H225" s="80">
        <f t="array" ref="H225">IF(IFERROR(MATCH($B225&amp;E225,($B$1:B224)&amp;($E$1:E225),0),0)=0,1,0)</f>
        <v>1</v>
      </c>
      <c r="I225" s="80">
        <f t="shared" si="13"/>
        <v>178</v>
      </c>
      <c r="J225" s="82"/>
      <c r="K225" s="82"/>
      <c r="L225" s="82"/>
      <c r="M225" s="82"/>
      <c r="N225" s="82"/>
      <c r="O225" s="82"/>
      <c r="P225" s="82"/>
    </row>
    <row r="226" spans="1:16" x14ac:dyDescent="0.2">
      <c r="A226" s="80">
        <f t="shared" si="15"/>
        <v>225</v>
      </c>
      <c r="B226" s="51" t="s">
        <v>30</v>
      </c>
      <c r="C226" s="52">
        <v>30</v>
      </c>
      <c r="D226" s="50">
        <v>42461</v>
      </c>
      <c r="E226" s="84">
        <f t="shared" si="14"/>
        <v>201604</v>
      </c>
      <c r="F226" s="84">
        <f t="shared" si="12"/>
        <v>201601</v>
      </c>
      <c r="G226" s="80">
        <f>IF(IFERROR(MATCH($B226,$B$1:B225,0),0)=0,1,0)</f>
        <v>0</v>
      </c>
      <c r="H226" s="80">
        <f t="array" ref="H226">IF(IFERROR(MATCH($B226&amp;E226,($B$1:B225)&amp;($E$1:E226),0),0)=0,1,0)</f>
        <v>1</v>
      </c>
      <c r="I226" s="80">
        <f t="shared" si="13"/>
        <v>30</v>
      </c>
      <c r="J226" s="82"/>
      <c r="K226" s="82"/>
      <c r="L226" s="82"/>
      <c r="M226" s="82"/>
      <c r="N226" s="82"/>
      <c r="O226" s="82"/>
      <c r="P226" s="82"/>
    </row>
    <row r="227" spans="1:16" x14ac:dyDescent="0.2">
      <c r="A227" s="80">
        <f t="shared" si="15"/>
        <v>226</v>
      </c>
      <c r="B227" s="48" t="s">
        <v>31</v>
      </c>
      <c r="C227" s="49">
        <v>20</v>
      </c>
      <c r="D227" s="50">
        <v>42461</v>
      </c>
      <c r="E227" s="84">
        <f t="shared" si="14"/>
        <v>201604</v>
      </c>
      <c r="F227" s="84">
        <f t="shared" si="12"/>
        <v>201601</v>
      </c>
      <c r="G227" s="80">
        <f>IF(IFERROR(MATCH($B227,$B$1:B226,0),0)=0,1,0)</f>
        <v>0</v>
      </c>
      <c r="H227" s="80">
        <f t="array" ref="H227">IF(IFERROR(MATCH($B227&amp;E227,($B$1:B226)&amp;($E$1:E227),0),0)=0,1,0)</f>
        <v>1</v>
      </c>
      <c r="I227" s="80">
        <f t="shared" si="13"/>
        <v>20</v>
      </c>
      <c r="J227" s="82"/>
      <c r="K227" s="82"/>
      <c r="L227" s="82"/>
      <c r="M227" s="82"/>
      <c r="N227" s="82"/>
      <c r="O227" s="82"/>
      <c r="P227" s="82"/>
    </row>
    <row r="228" spans="1:16" x14ac:dyDescent="0.2">
      <c r="A228" s="80">
        <f t="shared" si="15"/>
        <v>227</v>
      </c>
      <c r="B228" s="51" t="s">
        <v>32</v>
      </c>
      <c r="C228" s="52">
        <v>435.99999999999994</v>
      </c>
      <c r="D228" s="50">
        <v>42461</v>
      </c>
      <c r="E228" s="84">
        <f t="shared" si="14"/>
        <v>201604</v>
      </c>
      <c r="F228" s="84">
        <f t="shared" si="12"/>
        <v>201601</v>
      </c>
      <c r="G228" s="80">
        <f>IF(IFERROR(MATCH($B228,$B$1:B227,0),0)=0,1,0)</f>
        <v>0</v>
      </c>
      <c r="H228" s="80">
        <f t="array" ref="H228">IF(IFERROR(MATCH($B228&amp;E228,($B$1:B227)&amp;($E$1:E228),0),0)=0,1,0)</f>
        <v>1</v>
      </c>
      <c r="I228" s="80">
        <f t="shared" si="13"/>
        <v>435.99999999999994</v>
      </c>
      <c r="J228" s="82"/>
      <c r="K228" s="82"/>
      <c r="L228" s="82"/>
      <c r="M228" s="82"/>
      <c r="N228" s="82"/>
      <c r="O228" s="82"/>
      <c r="P228" s="82"/>
    </row>
    <row r="229" spans="1:16" x14ac:dyDescent="0.2">
      <c r="A229" s="80">
        <f t="shared" si="15"/>
        <v>228</v>
      </c>
      <c r="B229" s="51" t="s">
        <v>34</v>
      </c>
      <c r="C229" s="52">
        <v>342</v>
      </c>
      <c r="D229" s="50">
        <v>42461</v>
      </c>
      <c r="E229" s="84">
        <f t="shared" si="14"/>
        <v>201604</v>
      </c>
      <c r="F229" s="84">
        <f t="shared" si="12"/>
        <v>201601</v>
      </c>
      <c r="G229" s="80">
        <f>IF(IFERROR(MATCH($B229,$B$1:B228,0),0)=0,1,0)</f>
        <v>0</v>
      </c>
      <c r="H229" s="80">
        <f t="array" ref="H229">IF(IFERROR(MATCH($B229&amp;E229,($B$1:B228)&amp;($E$1:E229),0),0)=0,1,0)</f>
        <v>1</v>
      </c>
      <c r="I229" s="80">
        <f t="shared" si="13"/>
        <v>342</v>
      </c>
      <c r="J229" s="82"/>
      <c r="K229" s="82"/>
      <c r="L229" s="82"/>
      <c r="M229" s="82"/>
      <c r="N229" s="82"/>
      <c r="O229" s="82"/>
      <c r="P229" s="82"/>
    </row>
    <row r="230" spans="1:16" x14ac:dyDescent="0.2">
      <c r="A230" s="80">
        <f t="shared" si="15"/>
        <v>229</v>
      </c>
      <c r="B230" s="48" t="s">
        <v>35</v>
      </c>
      <c r="C230" s="49">
        <v>43</v>
      </c>
      <c r="D230" s="50">
        <v>42461</v>
      </c>
      <c r="E230" s="84">
        <f t="shared" si="14"/>
        <v>201604</v>
      </c>
      <c r="F230" s="84">
        <f t="shared" si="12"/>
        <v>201601</v>
      </c>
      <c r="G230" s="80">
        <f>IF(IFERROR(MATCH($B230,$B$1:B229,0),0)=0,1,0)</f>
        <v>0</v>
      </c>
      <c r="H230" s="80">
        <f t="array" ref="H230">IF(IFERROR(MATCH($B230&amp;E230,($B$1:B229)&amp;($E$1:E230),0),0)=0,1,0)</f>
        <v>1</v>
      </c>
      <c r="I230" s="80">
        <f t="shared" si="13"/>
        <v>43</v>
      </c>
      <c r="J230" s="82"/>
      <c r="K230" s="82"/>
      <c r="L230" s="82"/>
      <c r="M230" s="82"/>
      <c r="N230" s="82"/>
      <c r="O230" s="82"/>
      <c r="P230" s="82"/>
    </row>
    <row r="231" spans="1:16" x14ac:dyDescent="0.2">
      <c r="A231" s="80">
        <f t="shared" si="15"/>
        <v>230</v>
      </c>
      <c r="B231" s="48" t="s">
        <v>37</v>
      </c>
      <c r="C231" s="49">
        <v>214.00000000000003</v>
      </c>
      <c r="D231" s="50">
        <v>42461</v>
      </c>
      <c r="E231" s="84">
        <f t="shared" si="14"/>
        <v>201604</v>
      </c>
      <c r="F231" s="84">
        <f t="shared" si="12"/>
        <v>201601</v>
      </c>
      <c r="G231" s="80">
        <f>IF(IFERROR(MATCH($B231,$B$1:B230,0),0)=0,1,0)</f>
        <v>0</v>
      </c>
      <c r="H231" s="80">
        <f t="array" ref="H231">IF(IFERROR(MATCH($B231&amp;E231,($B$1:B230)&amp;($E$1:E231),0),0)=0,1,0)</f>
        <v>1</v>
      </c>
      <c r="I231" s="80">
        <f t="shared" si="13"/>
        <v>214.00000000000003</v>
      </c>
      <c r="J231" s="82"/>
      <c r="K231" s="82"/>
      <c r="L231" s="82"/>
      <c r="M231" s="82"/>
      <c r="N231" s="82"/>
      <c r="O231" s="82"/>
      <c r="P231" s="82"/>
    </row>
    <row r="232" spans="1:16" x14ac:dyDescent="0.2">
      <c r="A232" s="80">
        <f t="shared" si="15"/>
        <v>231</v>
      </c>
      <c r="B232" s="51" t="s">
        <v>38</v>
      </c>
      <c r="C232" s="52">
        <v>17</v>
      </c>
      <c r="D232" s="50">
        <v>42461</v>
      </c>
      <c r="E232" s="84">
        <f t="shared" si="14"/>
        <v>201604</v>
      </c>
      <c r="F232" s="84">
        <f t="shared" si="12"/>
        <v>201601</v>
      </c>
      <c r="G232" s="80">
        <f>IF(IFERROR(MATCH($B232,$B$1:B231,0),0)=0,1,0)</f>
        <v>0</v>
      </c>
      <c r="H232" s="80">
        <f t="array" ref="H232">IF(IFERROR(MATCH($B232&amp;E232,($B$1:B231)&amp;($E$1:E232),0),0)=0,1,0)</f>
        <v>1</v>
      </c>
      <c r="I232" s="80">
        <f t="shared" si="13"/>
        <v>17</v>
      </c>
      <c r="J232" s="82"/>
      <c r="K232" s="82"/>
      <c r="L232" s="82"/>
      <c r="M232" s="82"/>
      <c r="N232" s="82"/>
      <c r="O232" s="82"/>
      <c r="P232" s="82"/>
    </row>
    <row r="233" spans="1:16" x14ac:dyDescent="0.2">
      <c r="A233" s="80">
        <f t="shared" si="15"/>
        <v>232</v>
      </c>
      <c r="B233" s="51" t="s">
        <v>41</v>
      </c>
      <c r="C233" s="52">
        <v>156</v>
      </c>
      <c r="D233" s="50">
        <v>42461</v>
      </c>
      <c r="E233" s="84">
        <f t="shared" si="14"/>
        <v>201604</v>
      </c>
      <c r="F233" s="84">
        <f t="shared" si="12"/>
        <v>201601</v>
      </c>
      <c r="G233" s="80">
        <f>IF(IFERROR(MATCH($B233,$B$1:B232,0),0)=0,1,0)</f>
        <v>0</v>
      </c>
      <c r="H233" s="80">
        <f t="array" ref="H233">IF(IFERROR(MATCH($B233&amp;E233,($B$1:B232)&amp;($E$1:E233),0),0)=0,1,0)</f>
        <v>1</v>
      </c>
      <c r="I233" s="80">
        <f t="shared" si="13"/>
        <v>156</v>
      </c>
      <c r="J233" s="82"/>
      <c r="K233" s="82"/>
      <c r="L233" s="82"/>
      <c r="M233" s="82"/>
      <c r="N233" s="82"/>
      <c r="O233" s="82"/>
      <c r="P233" s="82"/>
    </row>
    <row r="234" spans="1:16" x14ac:dyDescent="0.2">
      <c r="A234" s="80">
        <f t="shared" si="15"/>
        <v>233</v>
      </c>
      <c r="B234" s="48" t="s">
        <v>42</v>
      </c>
      <c r="C234" s="49">
        <v>390</v>
      </c>
      <c r="D234" s="50">
        <v>42461</v>
      </c>
      <c r="E234" s="84">
        <f t="shared" si="14"/>
        <v>201604</v>
      </c>
      <c r="F234" s="84">
        <f t="shared" si="12"/>
        <v>201601</v>
      </c>
      <c r="G234" s="80">
        <f>IF(IFERROR(MATCH($B234,$B$1:B233,0),0)=0,1,0)</f>
        <v>0</v>
      </c>
      <c r="H234" s="80">
        <f t="array" ref="H234">IF(IFERROR(MATCH($B234&amp;E234,($B$1:B233)&amp;($E$1:E234),0),0)=0,1,0)</f>
        <v>1</v>
      </c>
      <c r="I234" s="80">
        <f t="shared" si="13"/>
        <v>390</v>
      </c>
      <c r="J234" s="82"/>
      <c r="K234" s="82"/>
      <c r="L234" s="82"/>
      <c r="M234" s="82"/>
      <c r="N234" s="82"/>
      <c r="O234" s="82"/>
      <c r="P234" s="82"/>
    </row>
    <row r="235" spans="1:16" x14ac:dyDescent="0.2">
      <c r="A235" s="80">
        <f t="shared" si="15"/>
        <v>234</v>
      </c>
      <c r="B235" s="48" t="s">
        <v>44</v>
      </c>
      <c r="C235" s="49">
        <v>28.000000000000004</v>
      </c>
      <c r="D235" s="50">
        <v>42461</v>
      </c>
      <c r="E235" s="84">
        <f t="shared" si="14"/>
        <v>201604</v>
      </c>
      <c r="F235" s="84">
        <f t="shared" si="12"/>
        <v>201601</v>
      </c>
      <c r="G235" s="80">
        <f>IF(IFERROR(MATCH($B235,$B$1:B234,0),0)=0,1,0)</f>
        <v>0</v>
      </c>
      <c r="H235" s="80">
        <f t="array" ref="H235">IF(IFERROR(MATCH($B235&amp;E235,($B$1:B234)&amp;($E$1:E235),0),0)=0,1,0)</f>
        <v>1</v>
      </c>
      <c r="I235" s="80">
        <f t="shared" si="13"/>
        <v>28.000000000000004</v>
      </c>
      <c r="J235" s="82"/>
      <c r="K235" s="82"/>
      <c r="L235" s="82"/>
      <c r="M235" s="82"/>
      <c r="N235" s="82"/>
      <c r="O235" s="82"/>
      <c r="P235" s="82"/>
    </row>
    <row r="236" spans="1:16" x14ac:dyDescent="0.2">
      <c r="A236" s="80">
        <f t="shared" si="15"/>
        <v>235</v>
      </c>
      <c r="B236" s="51" t="s">
        <v>45</v>
      </c>
      <c r="C236" s="52">
        <v>185</v>
      </c>
      <c r="D236" s="50">
        <v>42461</v>
      </c>
      <c r="E236" s="84">
        <f t="shared" si="14"/>
        <v>201604</v>
      </c>
      <c r="F236" s="84">
        <f t="shared" si="12"/>
        <v>201601</v>
      </c>
      <c r="G236" s="80">
        <f>IF(IFERROR(MATCH($B236,$B$1:B235,0),0)=0,1,0)</f>
        <v>0</v>
      </c>
      <c r="H236" s="80">
        <f t="array" ref="H236">IF(IFERROR(MATCH($B236&amp;E236,($B$1:B235)&amp;($E$1:E236),0),0)=0,1,0)</f>
        <v>1</v>
      </c>
      <c r="I236" s="80">
        <f t="shared" si="13"/>
        <v>185</v>
      </c>
      <c r="J236" s="82"/>
      <c r="K236" s="82"/>
      <c r="L236" s="82"/>
      <c r="M236" s="82"/>
      <c r="N236" s="82"/>
      <c r="O236" s="82"/>
      <c r="P236" s="82"/>
    </row>
    <row r="237" spans="1:16" x14ac:dyDescent="0.2">
      <c r="A237" s="80">
        <f t="shared" si="15"/>
        <v>236</v>
      </c>
      <c r="B237" s="48" t="s">
        <v>46</v>
      </c>
      <c r="C237" s="49">
        <v>350</v>
      </c>
      <c r="D237" s="50">
        <v>42461</v>
      </c>
      <c r="E237" s="84">
        <f t="shared" si="14"/>
        <v>201604</v>
      </c>
      <c r="F237" s="84">
        <f t="shared" si="12"/>
        <v>201601</v>
      </c>
      <c r="G237" s="80">
        <f>IF(IFERROR(MATCH($B237,$B$1:B236,0),0)=0,1,0)</f>
        <v>0</v>
      </c>
      <c r="H237" s="80">
        <f t="array" ref="H237">IF(IFERROR(MATCH($B237&amp;E237,($B$1:B236)&amp;($E$1:E237),0),0)=0,1,0)</f>
        <v>1</v>
      </c>
      <c r="I237" s="80">
        <f t="shared" si="13"/>
        <v>350</v>
      </c>
      <c r="J237" s="82"/>
      <c r="K237" s="82"/>
      <c r="L237" s="82"/>
      <c r="M237" s="82"/>
      <c r="N237" s="82"/>
      <c r="O237" s="82"/>
      <c r="P237" s="82"/>
    </row>
    <row r="238" spans="1:16" x14ac:dyDescent="0.2">
      <c r="A238" s="80">
        <f t="shared" si="15"/>
        <v>237</v>
      </c>
      <c r="B238" s="48" t="s">
        <v>52</v>
      </c>
      <c r="C238" s="49">
        <v>64</v>
      </c>
      <c r="D238" s="50">
        <v>42461</v>
      </c>
      <c r="E238" s="84">
        <f t="shared" si="14"/>
        <v>201604</v>
      </c>
      <c r="F238" s="84">
        <f t="shared" si="12"/>
        <v>201601</v>
      </c>
      <c r="G238" s="80">
        <f>IF(IFERROR(MATCH($B238,$B$1:B237,0),0)=0,1,0)</f>
        <v>0</v>
      </c>
      <c r="H238" s="80">
        <f t="array" ref="H238">IF(IFERROR(MATCH($B238&amp;E238,($B$1:B237)&amp;($E$1:E238),0),0)=0,1,0)</f>
        <v>1</v>
      </c>
      <c r="I238" s="80">
        <f t="shared" si="13"/>
        <v>64</v>
      </c>
      <c r="J238" s="82"/>
      <c r="K238" s="82"/>
      <c r="L238" s="82"/>
      <c r="M238" s="82"/>
      <c r="N238" s="82"/>
      <c r="O238" s="82"/>
      <c r="P238" s="82"/>
    </row>
    <row r="239" spans="1:16" x14ac:dyDescent="0.2">
      <c r="A239" s="80">
        <f t="shared" si="15"/>
        <v>238</v>
      </c>
      <c r="B239" s="51" t="s">
        <v>53</v>
      </c>
      <c r="C239" s="52">
        <v>99</v>
      </c>
      <c r="D239" s="50">
        <v>42461</v>
      </c>
      <c r="E239" s="84">
        <f t="shared" si="14"/>
        <v>201604</v>
      </c>
      <c r="F239" s="84">
        <f t="shared" si="12"/>
        <v>201601</v>
      </c>
      <c r="G239" s="80">
        <f>IF(IFERROR(MATCH($B239,$B$1:B238,0),0)=0,1,0)</f>
        <v>0</v>
      </c>
      <c r="H239" s="80">
        <f t="array" ref="H239">IF(IFERROR(MATCH($B239&amp;E239,($B$1:B238)&amp;($E$1:E239),0),0)=0,1,0)</f>
        <v>1</v>
      </c>
      <c r="I239" s="80">
        <f t="shared" si="13"/>
        <v>99</v>
      </c>
      <c r="J239" s="82"/>
      <c r="K239" s="82"/>
      <c r="L239" s="82"/>
      <c r="M239" s="82"/>
      <c r="N239" s="82"/>
      <c r="O239" s="82"/>
      <c r="P239" s="82"/>
    </row>
    <row r="240" spans="1:16" x14ac:dyDescent="0.2">
      <c r="A240" s="80">
        <f t="shared" si="15"/>
        <v>239</v>
      </c>
      <c r="B240" s="48" t="s">
        <v>54</v>
      </c>
      <c r="C240" s="49">
        <v>39</v>
      </c>
      <c r="D240" s="50">
        <v>42461</v>
      </c>
      <c r="E240" s="84">
        <f t="shared" si="14"/>
        <v>201604</v>
      </c>
      <c r="F240" s="84">
        <f t="shared" si="12"/>
        <v>201601</v>
      </c>
      <c r="G240" s="80">
        <f>IF(IFERROR(MATCH($B240,$B$1:B239,0),0)=0,1,0)</f>
        <v>0</v>
      </c>
      <c r="H240" s="80">
        <f t="array" ref="H240">IF(IFERROR(MATCH($B240&amp;E240,($B$1:B239)&amp;($E$1:E240),0),0)=0,1,0)</f>
        <v>1</v>
      </c>
      <c r="I240" s="80">
        <f t="shared" si="13"/>
        <v>39</v>
      </c>
      <c r="J240" s="82"/>
      <c r="K240" s="82"/>
      <c r="L240" s="82"/>
      <c r="M240" s="82"/>
      <c r="N240" s="82"/>
      <c r="O240" s="82"/>
      <c r="P240" s="82"/>
    </row>
    <row r="241" spans="1:16" x14ac:dyDescent="0.2">
      <c r="A241" s="80">
        <f t="shared" si="15"/>
        <v>240</v>
      </c>
      <c r="B241" s="48" t="s">
        <v>56</v>
      </c>
      <c r="C241" s="49">
        <v>13</v>
      </c>
      <c r="D241" s="50">
        <v>42461</v>
      </c>
      <c r="E241" s="84">
        <f t="shared" si="14"/>
        <v>201604</v>
      </c>
      <c r="F241" s="84">
        <f t="shared" si="12"/>
        <v>201601</v>
      </c>
      <c r="G241" s="80">
        <f>IF(IFERROR(MATCH($B241,$B$1:B240,0),0)=0,1,0)</f>
        <v>0</v>
      </c>
      <c r="H241" s="80">
        <f t="array" ref="H241">IF(IFERROR(MATCH($B241&amp;E241,($B$1:B240)&amp;($E$1:E241),0),0)=0,1,0)</f>
        <v>1</v>
      </c>
      <c r="I241" s="80">
        <f t="shared" si="13"/>
        <v>13</v>
      </c>
      <c r="J241" s="82"/>
      <c r="K241" s="82"/>
      <c r="L241" s="82"/>
      <c r="M241" s="82"/>
      <c r="N241" s="82"/>
      <c r="O241" s="82"/>
      <c r="P241" s="82"/>
    </row>
    <row r="242" spans="1:16" x14ac:dyDescent="0.2">
      <c r="A242" s="80">
        <f t="shared" si="15"/>
        <v>241</v>
      </c>
      <c r="B242" s="51" t="s">
        <v>57</v>
      </c>
      <c r="C242" s="52">
        <v>165</v>
      </c>
      <c r="D242" s="50">
        <v>42461</v>
      </c>
      <c r="E242" s="84">
        <f t="shared" si="14"/>
        <v>201604</v>
      </c>
      <c r="F242" s="84">
        <f t="shared" si="12"/>
        <v>201601</v>
      </c>
      <c r="G242" s="80">
        <f>IF(IFERROR(MATCH($B242,$B$1:B241,0),0)=0,1,0)</f>
        <v>0</v>
      </c>
      <c r="H242" s="80">
        <f t="array" ref="H242">IF(IFERROR(MATCH($B242&amp;E242,($B$1:B241)&amp;($E$1:E242),0),0)=0,1,0)</f>
        <v>1</v>
      </c>
      <c r="I242" s="80">
        <f t="shared" si="13"/>
        <v>165</v>
      </c>
      <c r="J242" s="82"/>
      <c r="K242" s="82"/>
      <c r="L242" s="82"/>
      <c r="M242" s="82"/>
      <c r="N242" s="82"/>
      <c r="O242" s="82"/>
      <c r="P242" s="82"/>
    </row>
    <row r="243" spans="1:16" x14ac:dyDescent="0.2">
      <c r="A243" s="80">
        <f t="shared" si="15"/>
        <v>242</v>
      </c>
      <c r="B243" s="51" t="s">
        <v>59</v>
      </c>
      <c r="C243" s="52">
        <v>123.99999999999999</v>
      </c>
      <c r="D243" s="50">
        <v>42461</v>
      </c>
      <c r="E243" s="84">
        <f t="shared" si="14"/>
        <v>201604</v>
      </c>
      <c r="F243" s="84">
        <f t="shared" si="12"/>
        <v>201601</v>
      </c>
      <c r="G243" s="80">
        <f>IF(IFERROR(MATCH($B243,$B$1:B242,0),0)=0,1,0)</f>
        <v>0</v>
      </c>
      <c r="H243" s="80">
        <f t="array" ref="H243">IF(IFERROR(MATCH($B243&amp;E243,($B$1:B242)&amp;($E$1:E243),0),0)=0,1,0)</f>
        <v>1</v>
      </c>
      <c r="I243" s="80">
        <f t="shared" si="13"/>
        <v>123.99999999999999</v>
      </c>
      <c r="J243" s="82"/>
      <c r="K243" s="82"/>
      <c r="L243" s="82"/>
      <c r="M243" s="82"/>
      <c r="N243" s="82"/>
      <c r="O243" s="82"/>
      <c r="P243" s="82"/>
    </row>
    <row r="244" spans="1:16" x14ac:dyDescent="0.2">
      <c r="A244" s="80">
        <f t="shared" si="15"/>
        <v>243</v>
      </c>
      <c r="B244" s="48" t="s">
        <v>64</v>
      </c>
      <c r="C244" s="49">
        <v>3635</v>
      </c>
      <c r="D244" s="50">
        <v>42461</v>
      </c>
      <c r="E244" s="84">
        <f t="shared" si="14"/>
        <v>201604</v>
      </c>
      <c r="F244" s="84">
        <f t="shared" si="12"/>
        <v>201602</v>
      </c>
      <c r="G244" s="80">
        <f>IF(IFERROR(MATCH($B244,$B$1:B243,0),0)=0,1,0)</f>
        <v>0</v>
      </c>
      <c r="H244" s="80">
        <f t="array" ref="H244">IF(IFERROR(MATCH($B244&amp;E244,($B$1:B243)&amp;($E$1:E244),0),0)=0,1,0)</f>
        <v>1</v>
      </c>
      <c r="I244" s="80">
        <f t="shared" si="13"/>
        <v>3635</v>
      </c>
      <c r="J244" s="82"/>
      <c r="K244" s="82"/>
      <c r="L244" s="82"/>
      <c r="M244" s="82"/>
      <c r="N244" s="82"/>
      <c r="O244" s="82"/>
      <c r="P244" s="82"/>
    </row>
    <row r="245" spans="1:16" x14ac:dyDescent="0.2">
      <c r="A245" s="80">
        <f t="shared" si="15"/>
        <v>244</v>
      </c>
      <c r="B245" s="48" t="s">
        <v>66</v>
      </c>
      <c r="C245" s="49">
        <v>6133</v>
      </c>
      <c r="D245" s="50">
        <v>42461</v>
      </c>
      <c r="E245" s="84">
        <f t="shared" si="14"/>
        <v>201604</v>
      </c>
      <c r="F245" s="84">
        <f t="shared" si="12"/>
        <v>201602</v>
      </c>
      <c r="G245" s="80">
        <f>IF(IFERROR(MATCH($B245,$B$1:B244,0),0)=0,1,0)</f>
        <v>0</v>
      </c>
      <c r="H245" s="80">
        <f t="array" ref="H245">IF(IFERROR(MATCH($B245&amp;E245,($B$1:B244)&amp;($E$1:E245),0),0)=0,1,0)</f>
        <v>1</v>
      </c>
      <c r="I245" s="80">
        <f t="shared" si="13"/>
        <v>6133</v>
      </c>
      <c r="J245" s="82"/>
      <c r="K245" s="82"/>
      <c r="L245" s="82"/>
      <c r="M245" s="82"/>
      <c r="N245" s="82"/>
      <c r="O245" s="82"/>
      <c r="P245" s="82"/>
    </row>
    <row r="246" spans="1:16" x14ac:dyDescent="0.2">
      <c r="A246" s="80">
        <f t="shared" si="15"/>
        <v>245</v>
      </c>
      <c r="B246" s="51" t="s">
        <v>67</v>
      </c>
      <c r="C246" s="52">
        <v>2242</v>
      </c>
      <c r="D246" s="50">
        <v>42461</v>
      </c>
      <c r="E246" s="84">
        <f t="shared" si="14"/>
        <v>201604</v>
      </c>
      <c r="F246" s="84">
        <f t="shared" si="12"/>
        <v>201602</v>
      </c>
      <c r="G246" s="80">
        <f>IF(IFERROR(MATCH($B246,$B$1:B245,0),0)=0,1,0)</f>
        <v>0</v>
      </c>
      <c r="H246" s="80">
        <f t="array" ref="H246">IF(IFERROR(MATCH($B246&amp;E246,($B$1:B245)&amp;($E$1:E246),0),0)=0,1,0)</f>
        <v>1</v>
      </c>
      <c r="I246" s="80">
        <f t="shared" si="13"/>
        <v>2242</v>
      </c>
      <c r="J246" s="82"/>
      <c r="K246" s="82"/>
      <c r="L246" s="82"/>
      <c r="M246" s="82"/>
      <c r="N246" s="82"/>
      <c r="O246" s="82"/>
      <c r="P246" s="82"/>
    </row>
    <row r="247" spans="1:16" x14ac:dyDescent="0.2">
      <c r="A247" s="80">
        <f t="shared" si="15"/>
        <v>246</v>
      </c>
      <c r="B247" s="51" t="s">
        <v>69</v>
      </c>
      <c r="C247" s="52">
        <v>72</v>
      </c>
      <c r="D247" s="50">
        <v>42461</v>
      </c>
      <c r="E247" s="84">
        <f t="shared" si="14"/>
        <v>201604</v>
      </c>
      <c r="F247" s="84">
        <f t="shared" si="12"/>
        <v>201602</v>
      </c>
      <c r="G247" s="80">
        <f>IF(IFERROR(MATCH($B247,$B$1:B246,0),0)=0,1,0)</f>
        <v>0</v>
      </c>
      <c r="H247" s="80">
        <f t="array" ref="H247">IF(IFERROR(MATCH($B247&amp;E247,($B$1:B246)&amp;($E$1:E247),0),0)=0,1,0)</f>
        <v>1</v>
      </c>
      <c r="I247" s="80">
        <f t="shared" si="13"/>
        <v>72</v>
      </c>
      <c r="J247" s="82"/>
      <c r="K247" s="82"/>
      <c r="L247" s="82"/>
      <c r="M247" s="82"/>
      <c r="N247" s="82"/>
      <c r="O247" s="82"/>
      <c r="P247" s="82"/>
    </row>
    <row r="248" spans="1:16" x14ac:dyDescent="0.2">
      <c r="A248" s="80">
        <f t="shared" si="15"/>
        <v>247</v>
      </c>
      <c r="B248" s="48" t="s">
        <v>70</v>
      </c>
      <c r="C248" s="49">
        <v>230</v>
      </c>
      <c r="D248" s="50">
        <v>42461</v>
      </c>
      <c r="E248" s="84">
        <f t="shared" si="14"/>
        <v>201604</v>
      </c>
      <c r="F248" s="84">
        <f t="shared" si="12"/>
        <v>201602</v>
      </c>
      <c r="G248" s="80">
        <f>IF(IFERROR(MATCH($B248,$B$1:B247,0),0)=0,1,0)</f>
        <v>0</v>
      </c>
      <c r="H248" s="80">
        <f t="array" ref="H248">IF(IFERROR(MATCH($B248&amp;E248,($B$1:B247)&amp;($E$1:E248),0),0)=0,1,0)</f>
        <v>1</v>
      </c>
      <c r="I248" s="80">
        <f t="shared" si="13"/>
        <v>230</v>
      </c>
      <c r="J248" s="82"/>
      <c r="K248" s="82"/>
      <c r="L248" s="82"/>
      <c r="M248" s="82"/>
      <c r="N248" s="82"/>
      <c r="O248" s="82"/>
      <c r="P248" s="82"/>
    </row>
    <row r="249" spans="1:16" x14ac:dyDescent="0.2">
      <c r="A249" s="80">
        <f t="shared" si="15"/>
        <v>248</v>
      </c>
      <c r="B249" s="51" t="s">
        <v>71</v>
      </c>
      <c r="C249" s="52">
        <v>330</v>
      </c>
      <c r="D249" s="50">
        <v>42461</v>
      </c>
      <c r="E249" s="84">
        <f t="shared" si="14"/>
        <v>201604</v>
      </c>
      <c r="F249" s="84">
        <f t="shared" si="12"/>
        <v>201602</v>
      </c>
      <c r="G249" s="80">
        <f>IF(IFERROR(MATCH($B249,$B$1:B248,0),0)=0,1,0)</f>
        <v>0</v>
      </c>
      <c r="H249" s="80">
        <f t="array" ref="H249">IF(IFERROR(MATCH($B249&amp;E249,($B$1:B248)&amp;($E$1:E249),0),0)=0,1,0)</f>
        <v>1</v>
      </c>
      <c r="I249" s="80">
        <f t="shared" si="13"/>
        <v>330</v>
      </c>
      <c r="J249" s="82"/>
      <c r="K249" s="82"/>
      <c r="L249" s="82"/>
      <c r="M249" s="82"/>
      <c r="N249" s="82"/>
      <c r="O249" s="82"/>
      <c r="P249" s="82"/>
    </row>
    <row r="250" spans="1:16" x14ac:dyDescent="0.2">
      <c r="A250" s="80">
        <f t="shared" si="15"/>
        <v>249</v>
      </c>
      <c r="B250" s="48" t="s">
        <v>72</v>
      </c>
      <c r="C250" s="49">
        <v>166</v>
      </c>
      <c r="D250" s="50">
        <v>42461</v>
      </c>
      <c r="E250" s="84">
        <f t="shared" si="14"/>
        <v>201604</v>
      </c>
      <c r="F250" s="84">
        <f t="shared" si="12"/>
        <v>201602</v>
      </c>
      <c r="G250" s="80">
        <f>IF(IFERROR(MATCH($B250,$B$1:B249,0),0)=0,1,0)</f>
        <v>0</v>
      </c>
      <c r="H250" s="80">
        <f t="array" ref="H250">IF(IFERROR(MATCH($B250&amp;E250,($B$1:B249)&amp;($E$1:E250),0),0)=0,1,0)</f>
        <v>1</v>
      </c>
      <c r="I250" s="80">
        <f t="shared" si="13"/>
        <v>166</v>
      </c>
      <c r="J250" s="82"/>
      <c r="K250" s="82"/>
      <c r="L250" s="82"/>
      <c r="M250" s="82"/>
      <c r="N250" s="82"/>
      <c r="O250" s="82"/>
      <c r="P250" s="82"/>
    </row>
    <row r="251" spans="1:16" x14ac:dyDescent="0.2">
      <c r="A251" s="80">
        <f t="shared" si="15"/>
        <v>250</v>
      </c>
      <c r="B251" s="51" t="s">
        <v>75</v>
      </c>
      <c r="C251" s="52">
        <v>1119</v>
      </c>
      <c r="D251" s="50">
        <v>42461</v>
      </c>
      <c r="E251" s="84">
        <f t="shared" si="14"/>
        <v>201604</v>
      </c>
      <c r="F251" s="84">
        <f t="shared" si="12"/>
        <v>201602</v>
      </c>
      <c r="G251" s="80">
        <f>IF(IFERROR(MATCH($B251,$B$1:B250,0),0)=0,1,0)</f>
        <v>0</v>
      </c>
      <c r="H251" s="80">
        <f t="array" ref="H251">IF(IFERROR(MATCH($B251&amp;E251,($B$1:B250)&amp;($E$1:E251),0),0)=0,1,0)</f>
        <v>1</v>
      </c>
      <c r="I251" s="80">
        <f t="shared" si="13"/>
        <v>1119</v>
      </c>
      <c r="J251" s="82"/>
      <c r="K251" s="82"/>
      <c r="L251" s="82"/>
      <c r="M251" s="82"/>
      <c r="N251" s="82"/>
      <c r="O251" s="82"/>
      <c r="P251" s="82"/>
    </row>
    <row r="252" spans="1:16" x14ac:dyDescent="0.2">
      <c r="A252" s="80">
        <f t="shared" si="15"/>
        <v>251</v>
      </c>
      <c r="B252" s="48" t="s">
        <v>76</v>
      </c>
      <c r="C252" s="49">
        <v>77</v>
      </c>
      <c r="D252" s="50">
        <v>42461</v>
      </c>
      <c r="E252" s="84">
        <f t="shared" si="14"/>
        <v>201604</v>
      </c>
      <c r="F252" s="84">
        <f t="shared" si="12"/>
        <v>201602</v>
      </c>
      <c r="G252" s="80">
        <f>IF(IFERROR(MATCH($B252,$B$1:B251,0),0)=0,1,0)</f>
        <v>0</v>
      </c>
      <c r="H252" s="80">
        <f t="array" ref="H252">IF(IFERROR(MATCH($B252&amp;E252,($B$1:B251)&amp;($E$1:E252),0),0)=0,1,0)</f>
        <v>1</v>
      </c>
      <c r="I252" s="80">
        <f t="shared" si="13"/>
        <v>77</v>
      </c>
      <c r="J252" s="82"/>
      <c r="K252" s="82"/>
      <c r="L252" s="82"/>
      <c r="M252" s="82"/>
      <c r="N252" s="82"/>
      <c r="O252" s="82"/>
      <c r="P252" s="82"/>
    </row>
    <row r="253" spans="1:16" x14ac:dyDescent="0.2">
      <c r="A253" s="80">
        <f t="shared" si="15"/>
        <v>252</v>
      </c>
      <c r="B253" s="48" t="s">
        <v>78</v>
      </c>
      <c r="C253" s="49">
        <v>197</v>
      </c>
      <c r="D253" s="50">
        <v>42461</v>
      </c>
      <c r="E253" s="84">
        <f t="shared" si="14"/>
        <v>201604</v>
      </c>
      <c r="F253" s="84">
        <f t="shared" si="12"/>
        <v>201602</v>
      </c>
      <c r="G253" s="80">
        <f>IF(IFERROR(MATCH($B253,$B$1:B252,0),0)=0,1,0)</f>
        <v>0</v>
      </c>
      <c r="H253" s="80">
        <f t="array" ref="H253">IF(IFERROR(MATCH($B253&amp;E253,($B$1:B252)&amp;($E$1:E253),0),0)=0,1,0)</f>
        <v>1</v>
      </c>
      <c r="I253" s="80">
        <f t="shared" si="13"/>
        <v>197</v>
      </c>
      <c r="J253" s="82"/>
      <c r="K253" s="82"/>
      <c r="L253" s="82"/>
      <c r="M253" s="82"/>
      <c r="N253" s="82"/>
      <c r="O253" s="82"/>
      <c r="P253" s="82"/>
    </row>
    <row r="254" spans="1:16" x14ac:dyDescent="0.2">
      <c r="A254" s="80">
        <f t="shared" si="15"/>
        <v>253</v>
      </c>
      <c r="B254" s="51" t="s">
        <v>79</v>
      </c>
      <c r="C254" s="52">
        <v>78</v>
      </c>
      <c r="D254" s="50">
        <v>42461</v>
      </c>
      <c r="E254" s="84">
        <f t="shared" si="14"/>
        <v>201604</v>
      </c>
      <c r="F254" s="84">
        <f t="shared" si="12"/>
        <v>201602</v>
      </c>
      <c r="G254" s="80">
        <f>IF(IFERROR(MATCH($B254,$B$1:B253,0),0)=0,1,0)</f>
        <v>0</v>
      </c>
      <c r="H254" s="80">
        <f t="array" ref="H254">IF(IFERROR(MATCH($B254&amp;E254,($B$1:B253)&amp;($E$1:E254),0),0)=0,1,0)</f>
        <v>1</v>
      </c>
      <c r="I254" s="80">
        <f t="shared" si="13"/>
        <v>78</v>
      </c>
      <c r="J254" s="82"/>
      <c r="K254" s="82"/>
      <c r="L254" s="82"/>
      <c r="M254" s="82"/>
      <c r="N254" s="82"/>
      <c r="O254" s="82"/>
      <c r="P254" s="82"/>
    </row>
    <row r="255" spans="1:16" x14ac:dyDescent="0.2">
      <c r="A255" s="80">
        <f t="shared" si="15"/>
        <v>254</v>
      </c>
      <c r="B255" s="48" t="s">
        <v>80</v>
      </c>
      <c r="C255" s="49">
        <v>226</v>
      </c>
      <c r="D255" s="50">
        <v>42461</v>
      </c>
      <c r="E255" s="84">
        <f t="shared" si="14"/>
        <v>201604</v>
      </c>
      <c r="F255" s="84">
        <f t="shared" si="12"/>
        <v>201602</v>
      </c>
      <c r="G255" s="80">
        <f>IF(IFERROR(MATCH($B255,$B$1:B254,0),0)=0,1,0)</f>
        <v>0</v>
      </c>
      <c r="H255" s="80">
        <f t="array" ref="H255">IF(IFERROR(MATCH($B255&amp;E255,($B$1:B254)&amp;($E$1:E255),0),0)=0,1,0)</f>
        <v>1</v>
      </c>
      <c r="I255" s="80">
        <f t="shared" si="13"/>
        <v>226</v>
      </c>
      <c r="J255" s="82"/>
      <c r="K255" s="82"/>
      <c r="L255" s="82"/>
      <c r="M255" s="82"/>
      <c r="N255" s="82"/>
      <c r="O255" s="82"/>
      <c r="P255" s="82"/>
    </row>
    <row r="256" spans="1:16" x14ac:dyDescent="0.2">
      <c r="A256" s="80">
        <f t="shared" si="15"/>
        <v>255</v>
      </c>
      <c r="B256" s="51" t="s">
        <v>81</v>
      </c>
      <c r="C256" s="52">
        <v>84</v>
      </c>
      <c r="D256" s="50">
        <v>42461</v>
      </c>
      <c r="E256" s="84">
        <f t="shared" si="14"/>
        <v>201604</v>
      </c>
      <c r="F256" s="84">
        <f t="shared" si="12"/>
        <v>201602</v>
      </c>
      <c r="G256" s="80">
        <f>IF(IFERROR(MATCH($B256,$B$1:B255,0),0)=0,1,0)</f>
        <v>0</v>
      </c>
      <c r="H256" s="80">
        <f t="array" ref="H256">IF(IFERROR(MATCH($B256&amp;E256,($B$1:B255)&amp;($E$1:E256),0),0)=0,1,0)</f>
        <v>1</v>
      </c>
      <c r="I256" s="80">
        <f t="shared" si="13"/>
        <v>84</v>
      </c>
      <c r="J256" s="82"/>
      <c r="K256" s="82"/>
      <c r="L256" s="82"/>
      <c r="M256" s="82"/>
      <c r="N256" s="82"/>
      <c r="O256" s="82"/>
      <c r="P256" s="82"/>
    </row>
    <row r="257" spans="1:16" x14ac:dyDescent="0.2">
      <c r="A257" s="80">
        <f t="shared" si="15"/>
        <v>256</v>
      </c>
      <c r="B257" s="48" t="s">
        <v>82</v>
      </c>
      <c r="C257" s="49">
        <v>316</v>
      </c>
      <c r="D257" s="50">
        <v>42461</v>
      </c>
      <c r="E257" s="84">
        <f t="shared" si="14"/>
        <v>201604</v>
      </c>
      <c r="F257" s="84">
        <f t="shared" si="12"/>
        <v>201602</v>
      </c>
      <c r="G257" s="80">
        <f>IF(IFERROR(MATCH($B257,$B$1:B256,0),0)=0,1,0)</f>
        <v>0</v>
      </c>
      <c r="H257" s="80">
        <f t="array" ref="H257">IF(IFERROR(MATCH($B257&amp;E257,($B$1:B256)&amp;($E$1:E257),0),0)=0,1,0)</f>
        <v>1</v>
      </c>
      <c r="I257" s="80">
        <f t="shared" si="13"/>
        <v>316</v>
      </c>
      <c r="J257" s="82"/>
      <c r="K257" s="82"/>
      <c r="L257" s="82"/>
      <c r="M257" s="82"/>
      <c r="N257" s="82"/>
      <c r="O257" s="82"/>
      <c r="P257" s="82"/>
    </row>
    <row r="258" spans="1:16" x14ac:dyDescent="0.2">
      <c r="A258" s="80">
        <f t="shared" si="15"/>
        <v>257</v>
      </c>
      <c r="B258" s="51" t="s">
        <v>83</v>
      </c>
      <c r="C258" s="52">
        <v>51</v>
      </c>
      <c r="D258" s="50">
        <v>42461</v>
      </c>
      <c r="E258" s="84">
        <f t="shared" si="14"/>
        <v>201604</v>
      </c>
      <c r="F258" s="84">
        <f t="shared" ref="F258:F321" si="16">INDEX($B:$E,MATCH(B258,$B:$B,0),4)</f>
        <v>201602</v>
      </c>
      <c r="G258" s="80">
        <f>IF(IFERROR(MATCH($B258,$B$1:B257,0),0)=0,1,0)</f>
        <v>0</v>
      </c>
      <c r="H258" s="80">
        <f t="array" ref="H258">IF(IFERROR(MATCH($B258&amp;E258,($B$1:B257)&amp;($E$1:E258),0),0)=0,1,0)</f>
        <v>1</v>
      </c>
      <c r="I258" s="80">
        <f t="shared" ref="I258:I321" si="17">SUMIFS($C:$C,$B:$B,$B258,$E:$E,$E258)</f>
        <v>51</v>
      </c>
      <c r="J258" s="82"/>
      <c r="K258" s="82"/>
      <c r="L258" s="82"/>
      <c r="M258" s="82"/>
      <c r="N258" s="82"/>
      <c r="O258" s="82"/>
      <c r="P258" s="82"/>
    </row>
    <row r="259" spans="1:16" x14ac:dyDescent="0.2">
      <c r="A259" s="80">
        <f t="shared" si="15"/>
        <v>258</v>
      </c>
      <c r="B259" s="48" t="s">
        <v>84</v>
      </c>
      <c r="C259" s="49">
        <v>288</v>
      </c>
      <c r="D259" s="50">
        <v>42461</v>
      </c>
      <c r="E259" s="84">
        <f t="shared" ref="E259:E322" si="18">_xlfn.NUMBERVALUE(YEAR(D259)&amp;IF(MONTH(D259)&lt;10,"0"&amp;MONTH(D259),MONTH(D259)))</f>
        <v>201604</v>
      </c>
      <c r="F259" s="84">
        <f t="shared" si="16"/>
        <v>201602</v>
      </c>
      <c r="G259" s="80">
        <f>IF(IFERROR(MATCH($B259,$B$1:B258,0),0)=0,1,0)</f>
        <v>0</v>
      </c>
      <c r="H259" s="80">
        <f t="array" ref="H259">IF(IFERROR(MATCH($B259&amp;E259,($B$1:B258)&amp;($E$1:E259),0),0)=0,1,0)</f>
        <v>1</v>
      </c>
      <c r="I259" s="80">
        <f t="shared" si="17"/>
        <v>288</v>
      </c>
      <c r="J259" s="82"/>
      <c r="K259" s="82"/>
      <c r="L259" s="82"/>
      <c r="M259" s="82"/>
      <c r="N259" s="82"/>
      <c r="O259" s="82"/>
      <c r="P259" s="82"/>
    </row>
    <row r="260" spans="1:16" x14ac:dyDescent="0.2">
      <c r="A260" s="80">
        <f t="shared" ref="A260:A323" si="19">A259+1</f>
        <v>259</v>
      </c>
      <c r="B260" s="51" t="s">
        <v>85</v>
      </c>
      <c r="C260" s="52">
        <v>47</v>
      </c>
      <c r="D260" s="50">
        <v>42461</v>
      </c>
      <c r="E260" s="84">
        <f t="shared" si="18"/>
        <v>201604</v>
      </c>
      <c r="F260" s="84">
        <f t="shared" si="16"/>
        <v>201602</v>
      </c>
      <c r="G260" s="80">
        <f>IF(IFERROR(MATCH($B260,$B$1:B259,0),0)=0,1,0)</f>
        <v>0</v>
      </c>
      <c r="H260" s="80">
        <f t="array" ref="H260">IF(IFERROR(MATCH($B260&amp;E260,($B$1:B259)&amp;($E$1:E260),0),0)=0,1,0)</f>
        <v>1</v>
      </c>
      <c r="I260" s="80">
        <f t="shared" si="17"/>
        <v>47</v>
      </c>
      <c r="J260" s="82"/>
      <c r="K260" s="82"/>
      <c r="L260" s="82"/>
      <c r="M260" s="82"/>
      <c r="N260" s="82"/>
      <c r="O260" s="82"/>
      <c r="P260" s="82"/>
    </row>
    <row r="261" spans="1:16" x14ac:dyDescent="0.2">
      <c r="A261" s="80">
        <f t="shared" si="19"/>
        <v>260</v>
      </c>
      <c r="B261" s="48" t="s">
        <v>86</v>
      </c>
      <c r="C261" s="49">
        <v>123.99999999999999</v>
      </c>
      <c r="D261" s="50">
        <v>42461</v>
      </c>
      <c r="E261" s="84">
        <f t="shared" si="18"/>
        <v>201604</v>
      </c>
      <c r="F261" s="84">
        <f t="shared" si="16"/>
        <v>201602</v>
      </c>
      <c r="G261" s="80">
        <f>IF(IFERROR(MATCH($B261,$B$1:B260,0),0)=0,1,0)</f>
        <v>0</v>
      </c>
      <c r="H261" s="80">
        <f t="array" ref="H261">IF(IFERROR(MATCH($B261&amp;E261,($B$1:B260)&amp;($E$1:E261),0),0)=0,1,0)</f>
        <v>1</v>
      </c>
      <c r="I261" s="80">
        <f t="shared" si="17"/>
        <v>123.99999999999999</v>
      </c>
      <c r="J261" s="82"/>
      <c r="K261" s="82"/>
      <c r="L261" s="82"/>
      <c r="M261" s="82"/>
      <c r="N261" s="82"/>
      <c r="O261" s="82"/>
      <c r="P261" s="82"/>
    </row>
    <row r="262" spans="1:16" x14ac:dyDescent="0.2">
      <c r="A262" s="80">
        <f t="shared" si="19"/>
        <v>261</v>
      </c>
      <c r="B262" s="51" t="s">
        <v>87</v>
      </c>
      <c r="C262" s="52">
        <v>15</v>
      </c>
      <c r="D262" s="50">
        <v>42461</v>
      </c>
      <c r="E262" s="84">
        <f t="shared" si="18"/>
        <v>201604</v>
      </c>
      <c r="F262" s="84">
        <f t="shared" si="16"/>
        <v>201602</v>
      </c>
      <c r="G262" s="80">
        <f>IF(IFERROR(MATCH($B262,$B$1:B261,0),0)=0,1,0)</f>
        <v>0</v>
      </c>
      <c r="H262" s="80">
        <f t="array" ref="H262">IF(IFERROR(MATCH($B262&amp;E262,($B$1:B261)&amp;($E$1:E262),0),0)=0,1,0)</f>
        <v>1</v>
      </c>
      <c r="I262" s="80">
        <f t="shared" si="17"/>
        <v>15</v>
      </c>
      <c r="J262" s="82"/>
      <c r="K262" s="82"/>
      <c r="L262" s="82"/>
      <c r="M262" s="82"/>
      <c r="N262" s="82"/>
      <c r="O262" s="82"/>
      <c r="P262" s="82"/>
    </row>
    <row r="263" spans="1:16" x14ac:dyDescent="0.2">
      <c r="A263" s="80">
        <f t="shared" si="19"/>
        <v>262</v>
      </c>
      <c r="B263" s="48" t="s">
        <v>88</v>
      </c>
      <c r="C263" s="49">
        <v>56.000000000000007</v>
      </c>
      <c r="D263" s="50">
        <v>42461</v>
      </c>
      <c r="E263" s="84">
        <f t="shared" si="18"/>
        <v>201604</v>
      </c>
      <c r="F263" s="84">
        <f t="shared" si="16"/>
        <v>201602</v>
      </c>
      <c r="G263" s="80">
        <f>IF(IFERROR(MATCH($B263,$B$1:B262,0),0)=0,1,0)</f>
        <v>0</v>
      </c>
      <c r="H263" s="80">
        <f t="array" ref="H263">IF(IFERROR(MATCH($B263&amp;E263,($B$1:B262)&amp;($E$1:E263),0),0)=0,1,0)</f>
        <v>1</v>
      </c>
      <c r="I263" s="80">
        <f t="shared" si="17"/>
        <v>56.000000000000007</v>
      </c>
      <c r="J263" s="82"/>
      <c r="K263" s="82"/>
      <c r="L263" s="82"/>
      <c r="M263" s="82"/>
      <c r="N263" s="82"/>
      <c r="O263" s="82"/>
      <c r="P263" s="82"/>
    </row>
    <row r="264" spans="1:16" x14ac:dyDescent="0.2">
      <c r="A264" s="80">
        <f t="shared" si="19"/>
        <v>263</v>
      </c>
      <c r="B264" s="48" t="s">
        <v>94</v>
      </c>
      <c r="C264" s="49">
        <v>214.00000000000003</v>
      </c>
      <c r="D264" s="50">
        <v>42461</v>
      </c>
      <c r="E264" s="84">
        <f t="shared" si="18"/>
        <v>201604</v>
      </c>
      <c r="F264" s="84">
        <f t="shared" si="16"/>
        <v>201602</v>
      </c>
      <c r="G264" s="80">
        <f>IF(IFERROR(MATCH($B264,$B$1:B263,0),0)=0,1,0)</f>
        <v>0</v>
      </c>
      <c r="H264" s="80">
        <f t="array" ref="H264">IF(IFERROR(MATCH($B264&amp;E264,($B$1:B263)&amp;($E$1:E264),0),0)=0,1,0)</f>
        <v>1</v>
      </c>
      <c r="I264" s="80">
        <f t="shared" si="17"/>
        <v>214.00000000000003</v>
      </c>
      <c r="J264" s="82"/>
      <c r="K264" s="82"/>
      <c r="L264" s="82"/>
      <c r="M264" s="82"/>
      <c r="N264" s="82"/>
      <c r="O264" s="82"/>
      <c r="P264" s="82"/>
    </row>
    <row r="265" spans="1:16" x14ac:dyDescent="0.2">
      <c r="A265" s="80">
        <f t="shared" si="19"/>
        <v>264</v>
      </c>
      <c r="B265" s="51" t="s">
        <v>95</v>
      </c>
      <c r="C265" s="52">
        <v>113</v>
      </c>
      <c r="D265" s="50">
        <v>42461</v>
      </c>
      <c r="E265" s="84">
        <f t="shared" si="18"/>
        <v>201604</v>
      </c>
      <c r="F265" s="84">
        <f t="shared" si="16"/>
        <v>201602</v>
      </c>
      <c r="G265" s="80">
        <f>IF(IFERROR(MATCH($B265,$B$1:B264,0),0)=0,1,0)</f>
        <v>0</v>
      </c>
      <c r="H265" s="80">
        <f t="array" ref="H265">IF(IFERROR(MATCH($B265&amp;E265,($B$1:B264)&amp;($E$1:E265),0),0)=0,1,0)</f>
        <v>1</v>
      </c>
      <c r="I265" s="80">
        <f t="shared" si="17"/>
        <v>113</v>
      </c>
      <c r="J265" s="82"/>
      <c r="K265" s="82"/>
      <c r="L265" s="82"/>
      <c r="M265" s="82"/>
      <c r="N265" s="82"/>
      <c r="O265" s="82"/>
      <c r="P265" s="82"/>
    </row>
    <row r="266" spans="1:16" x14ac:dyDescent="0.2">
      <c r="A266" s="80">
        <f t="shared" si="19"/>
        <v>265</v>
      </c>
      <c r="B266" s="48" t="s">
        <v>96</v>
      </c>
      <c r="C266" s="49">
        <v>58</v>
      </c>
      <c r="D266" s="50">
        <v>42461</v>
      </c>
      <c r="E266" s="84">
        <f t="shared" si="18"/>
        <v>201604</v>
      </c>
      <c r="F266" s="84">
        <f t="shared" si="16"/>
        <v>201602</v>
      </c>
      <c r="G266" s="80">
        <f>IF(IFERROR(MATCH($B266,$B$1:B265,0),0)=0,1,0)</f>
        <v>0</v>
      </c>
      <c r="H266" s="80">
        <f t="array" ref="H266">IF(IFERROR(MATCH($B266&amp;E266,($B$1:B265)&amp;($E$1:E266),0),0)=0,1,0)</f>
        <v>1</v>
      </c>
      <c r="I266" s="80">
        <f t="shared" si="17"/>
        <v>58</v>
      </c>
      <c r="J266" s="82"/>
      <c r="K266" s="82"/>
      <c r="L266" s="82"/>
      <c r="M266" s="82"/>
      <c r="N266" s="82"/>
      <c r="O266" s="82"/>
      <c r="P266" s="82"/>
    </row>
    <row r="267" spans="1:16" x14ac:dyDescent="0.2">
      <c r="A267" s="80">
        <f t="shared" si="19"/>
        <v>266</v>
      </c>
      <c r="B267" s="48" t="s">
        <v>98</v>
      </c>
      <c r="C267" s="49">
        <v>125</v>
      </c>
      <c r="D267" s="50">
        <v>42461</v>
      </c>
      <c r="E267" s="84">
        <f t="shared" si="18"/>
        <v>201604</v>
      </c>
      <c r="F267" s="84">
        <f t="shared" si="16"/>
        <v>201602</v>
      </c>
      <c r="G267" s="80">
        <f>IF(IFERROR(MATCH($B267,$B$1:B266,0),0)=0,1,0)</f>
        <v>0</v>
      </c>
      <c r="H267" s="80">
        <f t="array" ref="H267">IF(IFERROR(MATCH($B267&amp;E267,($B$1:B266)&amp;($E$1:E267),0),0)=0,1,0)</f>
        <v>1</v>
      </c>
      <c r="I267" s="80">
        <f t="shared" si="17"/>
        <v>125</v>
      </c>
      <c r="J267" s="82"/>
      <c r="K267" s="82"/>
      <c r="L267" s="82"/>
      <c r="M267" s="82"/>
      <c r="N267" s="82"/>
      <c r="O267" s="82"/>
      <c r="P267" s="82"/>
    </row>
    <row r="268" spans="1:16" x14ac:dyDescent="0.2">
      <c r="A268" s="80">
        <f t="shared" si="19"/>
        <v>267</v>
      </c>
      <c r="B268" s="51" t="s">
        <v>99</v>
      </c>
      <c r="C268" s="52">
        <v>54</v>
      </c>
      <c r="D268" s="50">
        <v>42461</v>
      </c>
      <c r="E268" s="84">
        <f t="shared" si="18"/>
        <v>201604</v>
      </c>
      <c r="F268" s="84">
        <f t="shared" si="16"/>
        <v>201602</v>
      </c>
      <c r="G268" s="80">
        <f>IF(IFERROR(MATCH($B268,$B$1:B267,0),0)=0,1,0)</f>
        <v>0</v>
      </c>
      <c r="H268" s="80">
        <f t="array" ref="H268">IF(IFERROR(MATCH($B268&amp;E268,($B$1:B267)&amp;($E$1:E268),0),0)=0,1,0)</f>
        <v>1</v>
      </c>
      <c r="I268" s="80">
        <f t="shared" si="17"/>
        <v>54</v>
      </c>
      <c r="J268" s="82"/>
      <c r="K268" s="82"/>
      <c r="L268" s="82"/>
      <c r="M268" s="82"/>
      <c r="N268" s="82"/>
      <c r="O268" s="82"/>
      <c r="P268" s="82"/>
    </row>
    <row r="269" spans="1:16" x14ac:dyDescent="0.2">
      <c r="A269" s="80">
        <f t="shared" si="19"/>
        <v>268</v>
      </c>
      <c r="B269" s="48" t="s">
        <v>100</v>
      </c>
      <c r="C269" s="49">
        <v>217.99999999999997</v>
      </c>
      <c r="D269" s="50">
        <v>42461</v>
      </c>
      <c r="E269" s="84">
        <f t="shared" si="18"/>
        <v>201604</v>
      </c>
      <c r="F269" s="84">
        <f t="shared" si="16"/>
        <v>201602</v>
      </c>
      <c r="G269" s="80">
        <f>IF(IFERROR(MATCH($B269,$B$1:B268,0),0)=0,1,0)</f>
        <v>0</v>
      </c>
      <c r="H269" s="80">
        <f t="array" ref="H269">IF(IFERROR(MATCH($B269&amp;E269,($B$1:B268)&amp;($E$1:E269),0),0)=0,1,0)</f>
        <v>1</v>
      </c>
      <c r="I269" s="80">
        <f t="shared" si="17"/>
        <v>217.99999999999997</v>
      </c>
      <c r="J269" s="82"/>
      <c r="K269" s="82"/>
      <c r="L269" s="82"/>
      <c r="M269" s="82"/>
      <c r="N269" s="82"/>
      <c r="O269" s="82"/>
      <c r="P269" s="82"/>
    </row>
    <row r="270" spans="1:16" x14ac:dyDescent="0.2">
      <c r="A270" s="80">
        <f t="shared" si="19"/>
        <v>269</v>
      </c>
      <c r="B270" s="51" t="s">
        <v>103</v>
      </c>
      <c r="C270" s="52">
        <v>2078</v>
      </c>
      <c r="D270" s="50">
        <v>42461</v>
      </c>
      <c r="E270" s="84">
        <f t="shared" si="18"/>
        <v>201604</v>
      </c>
      <c r="F270" s="84">
        <f t="shared" si="16"/>
        <v>201603</v>
      </c>
      <c r="G270" s="80">
        <f>IF(IFERROR(MATCH($B270,$B$1:B269,0),0)=0,1,0)</f>
        <v>0</v>
      </c>
      <c r="H270" s="80">
        <f t="array" ref="H270">IF(IFERROR(MATCH($B270&amp;E270,($B$1:B269)&amp;($E$1:E270),0),0)=0,1,0)</f>
        <v>1</v>
      </c>
      <c r="I270" s="80">
        <f t="shared" si="17"/>
        <v>2078</v>
      </c>
      <c r="J270" s="82"/>
      <c r="K270" s="82"/>
      <c r="L270" s="82"/>
      <c r="M270" s="82"/>
      <c r="N270" s="82"/>
      <c r="O270" s="82"/>
      <c r="P270" s="82"/>
    </row>
    <row r="271" spans="1:16" x14ac:dyDescent="0.2">
      <c r="A271" s="80">
        <f t="shared" si="19"/>
        <v>270</v>
      </c>
      <c r="B271" s="51" t="s">
        <v>105</v>
      </c>
      <c r="C271" s="52">
        <v>1129</v>
      </c>
      <c r="D271" s="50">
        <v>42461</v>
      </c>
      <c r="E271" s="84">
        <f t="shared" si="18"/>
        <v>201604</v>
      </c>
      <c r="F271" s="84">
        <f t="shared" si="16"/>
        <v>201603</v>
      </c>
      <c r="G271" s="80">
        <f>IF(IFERROR(MATCH($B271,$B$1:B270,0),0)=0,1,0)</f>
        <v>0</v>
      </c>
      <c r="H271" s="80">
        <f t="array" ref="H271">IF(IFERROR(MATCH($B271&amp;E271,($B$1:B270)&amp;($E$1:E271),0),0)=0,1,0)</f>
        <v>1</v>
      </c>
      <c r="I271" s="80">
        <f t="shared" si="17"/>
        <v>1129</v>
      </c>
      <c r="J271" s="82"/>
      <c r="K271" s="82"/>
      <c r="L271" s="82"/>
      <c r="M271" s="82"/>
      <c r="N271" s="82"/>
      <c r="O271" s="82"/>
      <c r="P271" s="82"/>
    </row>
    <row r="272" spans="1:16" x14ac:dyDescent="0.2">
      <c r="A272" s="80">
        <f t="shared" si="19"/>
        <v>271</v>
      </c>
      <c r="B272" s="48" t="s">
        <v>106</v>
      </c>
      <c r="C272" s="49">
        <v>851</v>
      </c>
      <c r="D272" s="50">
        <v>42461</v>
      </c>
      <c r="E272" s="84">
        <f t="shared" si="18"/>
        <v>201604</v>
      </c>
      <c r="F272" s="84">
        <f t="shared" si="16"/>
        <v>201603</v>
      </c>
      <c r="G272" s="80">
        <f>IF(IFERROR(MATCH($B272,$B$1:B271,0),0)=0,1,0)</f>
        <v>0</v>
      </c>
      <c r="H272" s="80">
        <f t="array" ref="H272">IF(IFERROR(MATCH($B272&amp;E272,($B$1:B271)&amp;($E$1:E272),0),0)=0,1,0)</f>
        <v>1</v>
      </c>
      <c r="I272" s="80">
        <f t="shared" si="17"/>
        <v>851</v>
      </c>
      <c r="J272" s="82"/>
      <c r="K272" s="82"/>
      <c r="L272" s="82"/>
      <c r="M272" s="82"/>
      <c r="N272" s="82"/>
      <c r="O272" s="82"/>
      <c r="P272" s="82"/>
    </row>
    <row r="273" spans="1:16" x14ac:dyDescent="0.2">
      <c r="A273" s="80">
        <f t="shared" si="19"/>
        <v>272</v>
      </c>
      <c r="B273" s="51" t="s">
        <v>107</v>
      </c>
      <c r="C273" s="52">
        <v>817</v>
      </c>
      <c r="D273" s="50">
        <v>42461</v>
      </c>
      <c r="E273" s="84">
        <f t="shared" si="18"/>
        <v>201604</v>
      </c>
      <c r="F273" s="84">
        <f t="shared" si="16"/>
        <v>201603</v>
      </c>
      <c r="G273" s="80">
        <f>IF(IFERROR(MATCH($B273,$B$1:B272,0),0)=0,1,0)</f>
        <v>0</v>
      </c>
      <c r="H273" s="80">
        <f t="array" ref="H273">IF(IFERROR(MATCH($B273&amp;E273,($B$1:B272)&amp;($E$1:E273),0),0)=0,1,0)</f>
        <v>1</v>
      </c>
      <c r="I273" s="80">
        <f t="shared" si="17"/>
        <v>817</v>
      </c>
      <c r="J273" s="82"/>
      <c r="K273" s="82"/>
      <c r="L273" s="82"/>
      <c r="M273" s="82"/>
      <c r="N273" s="82"/>
      <c r="O273" s="82"/>
      <c r="P273" s="82"/>
    </row>
    <row r="274" spans="1:16" x14ac:dyDescent="0.2">
      <c r="A274" s="80">
        <f t="shared" si="19"/>
        <v>273</v>
      </c>
      <c r="B274" s="51" t="s">
        <v>109</v>
      </c>
      <c r="C274" s="52">
        <v>371</v>
      </c>
      <c r="D274" s="50">
        <v>42461</v>
      </c>
      <c r="E274" s="84">
        <f t="shared" si="18"/>
        <v>201604</v>
      </c>
      <c r="F274" s="84">
        <f t="shared" si="16"/>
        <v>201603</v>
      </c>
      <c r="G274" s="80">
        <f>IF(IFERROR(MATCH($B274,$B$1:B273,0),0)=0,1,0)</f>
        <v>0</v>
      </c>
      <c r="H274" s="80">
        <f t="array" ref="H274">IF(IFERROR(MATCH($B274&amp;E274,($B$1:B273)&amp;($E$1:E274),0),0)=0,1,0)</f>
        <v>1</v>
      </c>
      <c r="I274" s="80">
        <f t="shared" si="17"/>
        <v>371</v>
      </c>
      <c r="J274" s="82"/>
      <c r="K274" s="82"/>
      <c r="L274" s="82"/>
      <c r="M274" s="82"/>
      <c r="N274" s="82"/>
      <c r="O274" s="82"/>
      <c r="P274" s="82"/>
    </row>
    <row r="275" spans="1:16" x14ac:dyDescent="0.2">
      <c r="A275" s="80">
        <f t="shared" si="19"/>
        <v>274</v>
      </c>
      <c r="B275" s="48" t="s">
        <v>110</v>
      </c>
      <c r="C275" s="49">
        <v>78</v>
      </c>
      <c r="D275" s="50">
        <v>42461</v>
      </c>
      <c r="E275" s="84">
        <f t="shared" si="18"/>
        <v>201604</v>
      </c>
      <c r="F275" s="84">
        <f t="shared" si="16"/>
        <v>201603</v>
      </c>
      <c r="G275" s="80">
        <f>IF(IFERROR(MATCH($B275,$B$1:B274,0),0)=0,1,0)</f>
        <v>0</v>
      </c>
      <c r="H275" s="80">
        <f t="array" ref="H275">IF(IFERROR(MATCH($B275&amp;E275,($B$1:B274)&amp;($E$1:E275),0),0)=0,1,0)</f>
        <v>1</v>
      </c>
      <c r="I275" s="80">
        <f t="shared" si="17"/>
        <v>78</v>
      </c>
      <c r="J275" s="82"/>
      <c r="K275" s="82"/>
      <c r="L275" s="82"/>
      <c r="M275" s="82"/>
      <c r="N275" s="82"/>
      <c r="O275" s="82"/>
      <c r="P275" s="82"/>
    </row>
    <row r="276" spans="1:16" x14ac:dyDescent="0.2">
      <c r="A276" s="80">
        <f t="shared" si="19"/>
        <v>275</v>
      </c>
      <c r="B276" s="48" t="s">
        <v>112</v>
      </c>
      <c r="C276" s="49">
        <v>81</v>
      </c>
      <c r="D276" s="50">
        <v>42461</v>
      </c>
      <c r="E276" s="84">
        <f t="shared" si="18"/>
        <v>201604</v>
      </c>
      <c r="F276" s="84">
        <f t="shared" si="16"/>
        <v>201603</v>
      </c>
      <c r="G276" s="80">
        <f>IF(IFERROR(MATCH($B276,$B$1:B275,0),0)=0,1,0)</f>
        <v>0</v>
      </c>
      <c r="H276" s="80">
        <f t="array" ref="H276">IF(IFERROR(MATCH($B276&amp;E276,($B$1:B275)&amp;($E$1:E276),0),0)=0,1,0)</f>
        <v>1</v>
      </c>
      <c r="I276" s="80">
        <f t="shared" si="17"/>
        <v>81</v>
      </c>
      <c r="J276" s="82"/>
      <c r="K276" s="82"/>
      <c r="L276" s="82"/>
      <c r="M276" s="82"/>
      <c r="N276" s="82"/>
      <c r="O276" s="82"/>
      <c r="P276" s="82"/>
    </row>
    <row r="277" spans="1:16" x14ac:dyDescent="0.2">
      <c r="A277" s="80">
        <f t="shared" si="19"/>
        <v>276</v>
      </c>
      <c r="B277" s="51" t="s">
        <v>113</v>
      </c>
      <c r="C277" s="52">
        <v>1304</v>
      </c>
      <c r="D277" s="50">
        <v>42461</v>
      </c>
      <c r="E277" s="84">
        <f t="shared" si="18"/>
        <v>201604</v>
      </c>
      <c r="F277" s="84">
        <f t="shared" si="16"/>
        <v>201603</v>
      </c>
      <c r="G277" s="80">
        <f>IF(IFERROR(MATCH($B277,$B$1:B276,0),0)=0,1,0)</f>
        <v>0</v>
      </c>
      <c r="H277" s="80">
        <f t="array" ref="H277">IF(IFERROR(MATCH($B277&amp;E277,($B$1:B276)&amp;($E$1:E277),0),0)=0,1,0)</f>
        <v>1</v>
      </c>
      <c r="I277" s="80">
        <f t="shared" si="17"/>
        <v>1304</v>
      </c>
      <c r="J277" s="82"/>
      <c r="K277" s="82"/>
      <c r="L277" s="82"/>
      <c r="M277" s="82"/>
      <c r="N277" s="82"/>
      <c r="O277" s="82"/>
      <c r="P277" s="82"/>
    </row>
    <row r="278" spans="1:16" x14ac:dyDescent="0.2">
      <c r="A278" s="80">
        <f t="shared" si="19"/>
        <v>277</v>
      </c>
      <c r="B278" s="48" t="s">
        <v>114</v>
      </c>
      <c r="C278" s="49">
        <v>100</v>
      </c>
      <c r="D278" s="50">
        <v>42461</v>
      </c>
      <c r="E278" s="84">
        <f t="shared" si="18"/>
        <v>201604</v>
      </c>
      <c r="F278" s="84">
        <f t="shared" si="16"/>
        <v>201603</v>
      </c>
      <c r="G278" s="80">
        <f>IF(IFERROR(MATCH($B278,$B$1:B277,0),0)=0,1,0)</f>
        <v>0</v>
      </c>
      <c r="H278" s="80">
        <f t="array" ref="H278">IF(IFERROR(MATCH($B278&amp;E278,($B$1:B277)&amp;($E$1:E278),0),0)=0,1,0)</f>
        <v>1</v>
      </c>
      <c r="I278" s="80">
        <f t="shared" si="17"/>
        <v>100</v>
      </c>
      <c r="J278" s="82"/>
      <c r="K278" s="82"/>
      <c r="L278" s="82"/>
      <c r="M278" s="82"/>
      <c r="N278" s="82"/>
      <c r="O278" s="82"/>
      <c r="P278" s="82"/>
    </row>
    <row r="279" spans="1:16" x14ac:dyDescent="0.2">
      <c r="A279" s="80">
        <f t="shared" si="19"/>
        <v>278</v>
      </c>
      <c r="B279" s="51" t="s">
        <v>115</v>
      </c>
      <c r="C279" s="52">
        <v>296</v>
      </c>
      <c r="D279" s="50">
        <v>42461</v>
      </c>
      <c r="E279" s="84">
        <f t="shared" si="18"/>
        <v>201604</v>
      </c>
      <c r="F279" s="84">
        <f t="shared" si="16"/>
        <v>201603</v>
      </c>
      <c r="G279" s="80">
        <f>IF(IFERROR(MATCH($B279,$B$1:B278,0),0)=0,1,0)</f>
        <v>0</v>
      </c>
      <c r="H279" s="80">
        <f t="array" ref="H279">IF(IFERROR(MATCH($B279&amp;E279,($B$1:B278)&amp;($E$1:E279),0),0)=0,1,0)</f>
        <v>1</v>
      </c>
      <c r="I279" s="80">
        <f t="shared" si="17"/>
        <v>296</v>
      </c>
      <c r="J279" s="82"/>
      <c r="K279" s="82"/>
      <c r="L279" s="82"/>
      <c r="M279" s="82"/>
      <c r="N279" s="82"/>
      <c r="O279" s="82"/>
      <c r="P279" s="82"/>
    </row>
    <row r="280" spans="1:16" x14ac:dyDescent="0.2">
      <c r="A280" s="80">
        <f t="shared" si="19"/>
        <v>279</v>
      </c>
      <c r="B280" s="51" t="s">
        <v>117</v>
      </c>
      <c r="C280" s="52">
        <v>16</v>
      </c>
      <c r="D280" s="50">
        <v>42461</v>
      </c>
      <c r="E280" s="84">
        <f t="shared" si="18"/>
        <v>201604</v>
      </c>
      <c r="F280" s="84">
        <f t="shared" si="16"/>
        <v>201603</v>
      </c>
      <c r="G280" s="80">
        <f>IF(IFERROR(MATCH($B280,$B$1:B279,0),0)=0,1,0)</f>
        <v>0</v>
      </c>
      <c r="H280" s="80">
        <f t="array" ref="H280">IF(IFERROR(MATCH($B280&amp;E280,($B$1:B279)&amp;($E$1:E280),0),0)=0,1,0)</f>
        <v>1</v>
      </c>
      <c r="I280" s="80">
        <f t="shared" si="17"/>
        <v>16</v>
      </c>
      <c r="J280" s="82"/>
      <c r="K280" s="82"/>
      <c r="L280" s="82"/>
      <c r="M280" s="82"/>
      <c r="N280" s="82"/>
      <c r="O280" s="82"/>
      <c r="P280" s="82"/>
    </row>
    <row r="281" spans="1:16" x14ac:dyDescent="0.2">
      <c r="A281" s="80">
        <f t="shared" si="19"/>
        <v>280</v>
      </c>
      <c r="B281" s="48" t="s">
        <v>118</v>
      </c>
      <c r="C281" s="49">
        <v>104</v>
      </c>
      <c r="D281" s="50">
        <v>42461</v>
      </c>
      <c r="E281" s="84">
        <f t="shared" si="18"/>
        <v>201604</v>
      </c>
      <c r="F281" s="84">
        <f t="shared" si="16"/>
        <v>201603</v>
      </c>
      <c r="G281" s="80">
        <f>IF(IFERROR(MATCH($B281,$B$1:B280,0),0)=0,1,0)</f>
        <v>0</v>
      </c>
      <c r="H281" s="80">
        <f t="array" ref="H281">IF(IFERROR(MATCH($B281&amp;E281,($B$1:B280)&amp;($E$1:E281),0),0)=0,1,0)</f>
        <v>1</v>
      </c>
      <c r="I281" s="80">
        <f t="shared" si="17"/>
        <v>104</v>
      </c>
      <c r="J281" s="82"/>
      <c r="K281" s="82"/>
      <c r="L281" s="82"/>
      <c r="M281" s="82"/>
      <c r="N281" s="82"/>
      <c r="O281" s="82"/>
      <c r="P281" s="82"/>
    </row>
    <row r="282" spans="1:16" x14ac:dyDescent="0.2">
      <c r="A282" s="80">
        <f t="shared" si="19"/>
        <v>281</v>
      </c>
      <c r="B282" s="51" t="s">
        <v>119</v>
      </c>
      <c r="C282" s="52">
        <v>113.99999999999999</v>
      </c>
      <c r="D282" s="50">
        <v>42461</v>
      </c>
      <c r="E282" s="84">
        <f t="shared" si="18"/>
        <v>201604</v>
      </c>
      <c r="F282" s="84">
        <f t="shared" si="16"/>
        <v>201603</v>
      </c>
      <c r="G282" s="80">
        <f>IF(IFERROR(MATCH($B282,$B$1:B281,0),0)=0,1,0)</f>
        <v>0</v>
      </c>
      <c r="H282" s="80">
        <f t="array" ref="H282">IF(IFERROR(MATCH($B282&amp;E282,($B$1:B281)&amp;($E$1:E282),0),0)=0,1,0)</f>
        <v>1</v>
      </c>
      <c r="I282" s="80">
        <f t="shared" si="17"/>
        <v>113.99999999999999</v>
      </c>
      <c r="J282" s="82"/>
      <c r="K282" s="82"/>
      <c r="L282" s="82"/>
      <c r="M282" s="82"/>
      <c r="N282" s="82"/>
      <c r="O282" s="82"/>
      <c r="P282" s="82"/>
    </row>
    <row r="283" spans="1:16" x14ac:dyDescent="0.2">
      <c r="A283" s="80">
        <f t="shared" si="19"/>
        <v>282</v>
      </c>
      <c r="B283" s="48" t="s">
        <v>120</v>
      </c>
      <c r="C283" s="49">
        <v>81</v>
      </c>
      <c r="D283" s="50">
        <v>42461</v>
      </c>
      <c r="E283" s="84">
        <f t="shared" si="18"/>
        <v>201604</v>
      </c>
      <c r="F283" s="84">
        <f t="shared" si="16"/>
        <v>201603</v>
      </c>
      <c r="G283" s="80">
        <f>IF(IFERROR(MATCH($B283,$B$1:B282,0),0)=0,1,0)</f>
        <v>0</v>
      </c>
      <c r="H283" s="80">
        <f t="array" ref="H283">IF(IFERROR(MATCH($B283&amp;E283,($B$1:B282)&amp;($E$1:E283),0),0)=0,1,0)</f>
        <v>1</v>
      </c>
      <c r="I283" s="80">
        <f t="shared" si="17"/>
        <v>81</v>
      </c>
      <c r="J283" s="82"/>
      <c r="K283" s="82"/>
      <c r="L283" s="82"/>
      <c r="M283" s="82"/>
      <c r="N283" s="82"/>
      <c r="O283" s="82"/>
      <c r="P283" s="82"/>
    </row>
    <row r="284" spans="1:16" x14ac:dyDescent="0.2">
      <c r="A284" s="80">
        <f t="shared" si="19"/>
        <v>283</v>
      </c>
      <c r="B284" s="51" t="s">
        <v>121</v>
      </c>
      <c r="C284" s="52">
        <v>132</v>
      </c>
      <c r="D284" s="50">
        <v>42461</v>
      </c>
      <c r="E284" s="84">
        <f t="shared" si="18"/>
        <v>201604</v>
      </c>
      <c r="F284" s="84">
        <f t="shared" si="16"/>
        <v>201603</v>
      </c>
      <c r="G284" s="80">
        <f>IF(IFERROR(MATCH($B284,$B$1:B283,0),0)=0,1,0)</f>
        <v>0</v>
      </c>
      <c r="H284" s="80">
        <f t="array" ref="H284">IF(IFERROR(MATCH($B284&amp;E284,($B$1:B283)&amp;($E$1:E284),0),0)=0,1,0)</f>
        <v>1</v>
      </c>
      <c r="I284" s="80">
        <f t="shared" si="17"/>
        <v>132</v>
      </c>
      <c r="J284" s="82"/>
      <c r="K284" s="82"/>
      <c r="L284" s="82"/>
      <c r="M284" s="82"/>
      <c r="N284" s="82"/>
      <c r="O284" s="82"/>
      <c r="P284" s="82"/>
    </row>
    <row r="285" spans="1:16" x14ac:dyDescent="0.2">
      <c r="A285" s="80">
        <f t="shared" si="19"/>
        <v>284</v>
      </c>
      <c r="B285" s="48" t="s">
        <v>122</v>
      </c>
      <c r="C285" s="49">
        <v>152</v>
      </c>
      <c r="D285" s="50">
        <v>42461</v>
      </c>
      <c r="E285" s="84">
        <f t="shared" si="18"/>
        <v>201604</v>
      </c>
      <c r="F285" s="84">
        <f t="shared" si="16"/>
        <v>201603</v>
      </c>
      <c r="G285" s="80">
        <f>IF(IFERROR(MATCH($B285,$B$1:B284,0),0)=0,1,0)</f>
        <v>0</v>
      </c>
      <c r="H285" s="80">
        <f t="array" ref="H285">IF(IFERROR(MATCH($B285&amp;E285,($B$1:B284)&amp;($E$1:E285),0),0)=0,1,0)</f>
        <v>1</v>
      </c>
      <c r="I285" s="80">
        <f t="shared" si="17"/>
        <v>152</v>
      </c>
      <c r="J285" s="82"/>
      <c r="K285" s="82"/>
      <c r="L285" s="82"/>
      <c r="M285" s="82"/>
      <c r="N285" s="82"/>
      <c r="O285" s="82"/>
      <c r="P285" s="82"/>
    </row>
    <row r="286" spans="1:16" x14ac:dyDescent="0.2">
      <c r="A286" s="80">
        <f t="shared" si="19"/>
        <v>285</v>
      </c>
      <c r="B286" s="51" t="s">
        <v>123</v>
      </c>
      <c r="C286" s="52">
        <v>100</v>
      </c>
      <c r="D286" s="50">
        <v>42461</v>
      </c>
      <c r="E286" s="84">
        <f t="shared" si="18"/>
        <v>201604</v>
      </c>
      <c r="F286" s="84">
        <f t="shared" si="16"/>
        <v>201603</v>
      </c>
      <c r="G286" s="80">
        <f>IF(IFERROR(MATCH($B286,$B$1:B285,0),0)=0,1,0)</f>
        <v>0</v>
      </c>
      <c r="H286" s="80">
        <f t="array" ref="H286">IF(IFERROR(MATCH($B286&amp;E286,($B$1:B285)&amp;($E$1:E286),0),0)=0,1,0)</f>
        <v>1</v>
      </c>
      <c r="I286" s="80">
        <f t="shared" si="17"/>
        <v>100</v>
      </c>
      <c r="J286" s="82"/>
      <c r="K286" s="82"/>
      <c r="L286" s="82"/>
      <c r="M286" s="82"/>
      <c r="N286" s="82"/>
      <c r="O286" s="82"/>
      <c r="P286" s="82"/>
    </row>
    <row r="287" spans="1:16" x14ac:dyDescent="0.2">
      <c r="A287" s="80">
        <f t="shared" si="19"/>
        <v>286</v>
      </c>
      <c r="B287" s="48" t="s">
        <v>124</v>
      </c>
      <c r="C287" s="49">
        <v>256</v>
      </c>
      <c r="D287" s="50">
        <v>42461</v>
      </c>
      <c r="E287" s="84">
        <f t="shared" si="18"/>
        <v>201604</v>
      </c>
      <c r="F287" s="84">
        <f t="shared" si="16"/>
        <v>201603</v>
      </c>
      <c r="G287" s="80">
        <f>IF(IFERROR(MATCH($B287,$B$1:B286,0),0)=0,1,0)</f>
        <v>0</v>
      </c>
      <c r="H287" s="80">
        <f t="array" ref="H287">IF(IFERROR(MATCH($B287&amp;E287,($B$1:B286)&amp;($E$1:E287),0),0)=0,1,0)</f>
        <v>1</v>
      </c>
      <c r="I287" s="80">
        <f t="shared" si="17"/>
        <v>256</v>
      </c>
      <c r="J287" s="82"/>
      <c r="K287" s="82"/>
      <c r="L287" s="82"/>
      <c r="M287" s="82"/>
      <c r="N287" s="82"/>
      <c r="O287" s="82"/>
      <c r="P287" s="82"/>
    </row>
    <row r="288" spans="1:16" x14ac:dyDescent="0.2">
      <c r="A288" s="80">
        <f t="shared" si="19"/>
        <v>287</v>
      </c>
      <c r="B288" s="51" t="s">
        <v>125</v>
      </c>
      <c r="C288" s="52">
        <v>81</v>
      </c>
      <c r="D288" s="50">
        <v>42461</v>
      </c>
      <c r="E288" s="84">
        <f t="shared" si="18"/>
        <v>201604</v>
      </c>
      <c r="F288" s="84">
        <f t="shared" si="16"/>
        <v>201603</v>
      </c>
      <c r="G288" s="80">
        <f>IF(IFERROR(MATCH($B288,$B$1:B287,0),0)=0,1,0)</f>
        <v>0</v>
      </c>
      <c r="H288" s="80">
        <f t="array" ref="H288">IF(IFERROR(MATCH($B288&amp;E288,($B$1:B287)&amp;($E$1:E288),0),0)=0,1,0)</f>
        <v>1</v>
      </c>
      <c r="I288" s="80">
        <f t="shared" si="17"/>
        <v>81</v>
      </c>
      <c r="J288" s="82"/>
      <c r="K288" s="82"/>
      <c r="L288" s="82"/>
      <c r="M288" s="82"/>
      <c r="N288" s="82"/>
      <c r="O288" s="82"/>
      <c r="P288" s="82"/>
    </row>
    <row r="289" spans="1:16" x14ac:dyDescent="0.2">
      <c r="A289" s="80">
        <f t="shared" si="19"/>
        <v>288</v>
      </c>
      <c r="B289" s="48" t="s">
        <v>126</v>
      </c>
      <c r="C289" s="49">
        <v>93</v>
      </c>
      <c r="D289" s="50">
        <v>42461</v>
      </c>
      <c r="E289" s="84">
        <f t="shared" si="18"/>
        <v>201604</v>
      </c>
      <c r="F289" s="84">
        <f t="shared" si="16"/>
        <v>201603</v>
      </c>
      <c r="G289" s="80">
        <f>IF(IFERROR(MATCH($B289,$B$1:B288,0),0)=0,1,0)</f>
        <v>0</v>
      </c>
      <c r="H289" s="80">
        <f t="array" ref="H289">IF(IFERROR(MATCH($B289&amp;E289,($B$1:B288)&amp;($E$1:E289),0),0)=0,1,0)</f>
        <v>1</v>
      </c>
      <c r="I289" s="80">
        <f t="shared" si="17"/>
        <v>93</v>
      </c>
      <c r="J289" s="82"/>
      <c r="K289" s="82"/>
      <c r="L289" s="82"/>
      <c r="M289" s="82"/>
      <c r="N289" s="82"/>
      <c r="O289" s="82"/>
      <c r="P289" s="82"/>
    </row>
    <row r="290" spans="1:16" x14ac:dyDescent="0.2">
      <c r="A290" s="80">
        <f t="shared" si="19"/>
        <v>289</v>
      </c>
      <c r="B290" s="51" t="s">
        <v>127</v>
      </c>
      <c r="C290" s="52">
        <v>84</v>
      </c>
      <c r="D290" s="50">
        <v>42461</v>
      </c>
      <c r="E290" s="84">
        <f t="shared" si="18"/>
        <v>201604</v>
      </c>
      <c r="F290" s="84">
        <f t="shared" si="16"/>
        <v>201603</v>
      </c>
      <c r="G290" s="80">
        <f>IF(IFERROR(MATCH($B290,$B$1:B289,0),0)=0,1,0)</f>
        <v>0</v>
      </c>
      <c r="H290" s="80">
        <f t="array" ref="H290">IF(IFERROR(MATCH($B290&amp;E290,($B$1:B289)&amp;($E$1:E290),0),0)=0,1,0)</f>
        <v>1</v>
      </c>
      <c r="I290" s="80">
        <f t="shared" si="17"/>
        <v>84</v>
      </c>
      <c r="J290" s="82"/>
      <c r="K290" s="82"/>
      <c r="L290" s="82"/>
      <c r="M290" s="82"/>
      <c r="N290" s="82"/>
      <c r="O290" s="82"/>
      <c r="P290" s="82"/>
    </row>
    <row r="291" spans="1:16" x14ac:dyDescent="0.2">
      <c r="A291" s="80">
        <f t="shared" si="19"/>
        <v>290</v>
      </c>
      <c r="B291" s="51" t="s">
        <v>129</v>
      </c>
      <c r="C291" s="52">
        <v>63</v>
      </c>
      <c r="D291" s="50">
        <v>42461</v>
      </c>
      <c r="E291" s="84">
        <f t="shared" si="18"/>
        <v>201604</v>
      </c>
      <c r="F291" s="84">
        <f t="shared" si="16"/>
        <v>201603</v>
      </c>
      <c r="G291" s="80">
        <f>IF(IFERROR(MATCH($B291,$B$1:B290,0),0)=0,1,0)</f>
        <v>0</v>
      </c>
      <c r="H291" s="80">
        <f t="array" ref="H291">IF(IFERROR(MATCH($B291&amp;E291,($B$1:B290)&amp;($E$1:E291),0),0)=0,1,0)</f>
        <v>1</v>
      </c>
      <c r="I291" s="80">
        <f t="shared" si="17"/>
        <v>63</v>
      </c>
      <c r="J291" s="82"/>
      <c r="K291" s="82"/>
      <c r="L291" s="82"/>
      <c r="M291" s="82"/>
      <c r="N291" s="82"/>
      <c r="O291" s="82"/>
      <c r="P291" s="82"/>
    </row>
    <row r="292" spans="1:16" x14ac:dyDescent="0.2">
      <c r="A292" s="80">
        <f t="shared" si="19"/>
        <v>291</v>
      </c>
      <c r="B292" s="48" t="s">
        <v>130</v>
      </c>
      <c r="C292" s="49">
        <v>35</v>
      </c>
      <c r="D292" s="50">
        <v>42461</v>
      </c>
      <c r="E292" s="84">
        <f t="shared" si="18"/>
        <v>201604</v>
      </c>
      <c r="F292" s="84">
        <f t="shared" si="16"/>
        <v>201603</v>
      </c>
      <c r="G292" s="80">
        <f>IF(IFERROR(MATCH($B292,$B$1:B291,0),0)=0,1,0)</f>
        <v>0</v>
      </c>
      <c r="H292" s="80">
        <f t="array" ref="H292">IF(IFERROR(MATCH($B292&amp;E292,($B$1:B291)&amp;($E$1:E292),0),0)=0,1,0)</f>
        <v>1</v>
      </c>
      <c r="I292" s="80">
        <f t="shared" si="17"/>
        <v>35</v>
      </c>
      <c r="J292" s="82"/>
      <c r="K292" s="82"/>
      <c r="L292" s="82"/>
      <c r="M292" s="82"/>
      <c r="N292" s="82"/>
      <c r="O292" s="82"/>
      <c r="P292" s="82"/>
    </row>
    <row r="293" spans="1:16" x14ac:dyDescent="0.2">
      <c r="A293" s="80">
        <f t="shared" si="19"/>
        <v>292</v>
      </c>
      <c r="B293" s="51" t="s">
        <v>131</v>
      </c>
      <c r="C293" s="52">
        <v>55</v>
      </c>
      <c r="D293" s="50">
        <v>42461</v>
      </c>
      <c r="E293" s="84">
        <f t="shared" si="18"/>
        <v>201604</v>
      </c>
      <c r="F293" s="84">
        <f t="shared" si="16"/>
        <v>201603</v>
      </c>
      <c r="G293" s="80">
        <f>IF(IFERROR(MATCH($B293,$B$1:B292,0),0)=0,1,0)</f>
        <v>0</v>
      </c>
      <c r="H293" s="80">
        <f t="array" ref="H293">IF(IFERROR(MATCH($B293&amp;E293,($B$1:B292)&amp;($E$1:E293),0),0)=0,1,0)</f>
        <v>1</v>
      </c>
      <c r="I293" s="80">
        <f t="shared" si="17"/>
        <v>55</v>
      </c>
      <c r="J293" s="82"/>
      <c r="K293" s="82"/>
      <c r="L293" s="82"/>
      <c r="M293" s="82"/>
      <c r="N293" s="82"/>
      <c r="O293" s="82"/>
      <c r="P293" s="82"/>
    </row>
    <row r="294" spans="1:16" x14ac:dyDescent="0.2">
      <c r="A294" s="80">
        <f t="shared" si="19"/>
        <v>293</v>
      </c>
      <c r="B294" s="48" t="s">
        <v>132</v>
      </c>
      <c r="C294" s="49">
        <v>3</v>
      </c>
      <c r="D294" s="50">
        <v>42461</v>
      </c>
      <c r="E294" s="84">
        <f t="shared" si="18"/>
        <v>201604</v>
      </c>
      <c r="F294" s="84">
        <f t="shared" si="16"/>
        <v>201603</v>
      </c>
      <c r="G294" s="80">
        <f>IF(IFERROR(MATCH($B294,$B$1:B293,0),0)=0,1,0)</f>
        <v>0</v>
      </c>
      <c r="H294" s="80">
        <f t="array" ref="H294">IF(IFERROR(MATCH($B294&amp;E294,($B$1:B293)&amp;($E$1:E294),0),0)=0,1,0)</f>
        <v>1</v>
      </c>
      <c r="I294" s="80">
        <f t="shared" si="17"/>
        <v>3</v>
      </c>
      <c r="J294" s="82"/>
      <c r="K294" s="82"/>
      <c r="L294" s="82"/>
      <c r="M294" s="82"/>
      <c r="N294" s="82"/>
      <c r="O294" s="82"/>
      <c r="P294" s="82"/>
    </row>
    <row r="295" spans="1:16" x14ac:dyDescent="0.2">
      <c r="A295" s="80">
        <f t="shared" si="19"/>
        <v>294</v>
      </c>
      <c r="B295" s="48" t="s">
        <v>135</v>
      </c>
      <c r="C295" s="49">
        <v>1323</v>
      </c>
      <c r="D295" s="50">
        <v>42461</v>
      </c>
      <c r="E295" s="84">
        <f t="shared" si="18"/>
        <v>201604</v>
      </c>
      <c r="F295" s="84">
        <f t="shared" si="16"/>
        <v>201604</v>
      </c>
      <c r="G295" s="80">
        <f>IF(IFERROR(MATCH($B295,$B$1:B294,0),0)=0,1,0)</f>
        <v>1</v>
      </c>
      <c r="H295" s="80">
        <f t="array" ref="H295">IF(IFERROR(MATCH($B295&amp;E295,($B$1:B294)&amp;($E$1:E295),0),0)=0,1,0)</f>
        <v>1</v>
      </c>
      <c r="I295" s="80">
        <f t="shared" si="17"/>
        <v>1323</v>
      </c>
      <c r="J295" s="82"/>
      <c r="K295" s="82"/>
      <c r="L295" s="82"/>
      <c r="M295" s="82"/>
      <c r="N295" s="82"/>
      <c r="O295" s="82"/>
      <c r="P295" s="82"/>
    </row>
    <row r="296" spans="1:16" x14ac:dyDescent="0.2">
      <c r="A296" s="80">
        <f t="shared" si="19"/>
        <v>295</v>
      </c>
      <c r="B296" s="51" t="s">
        <v>136</v>
      </c>
      <c r="C296" s="52">
        <v>1084</v>
      </c>
      <c r="D296" s="50">
        <v>42461</v>
      </c>
      <c r="E296" s="84">
        <f t="shared" si="18"/>
        <v>201604</v>
      </c>
      <c r="F296" s="84">
        <f t="shared" si="16"/>
        <v>201604</v>
      </c>
      <c r="G296" s="80">
        <f>IF(IFERROR(MATCH($B296,$B$1:B295,0),0)=0,1,0)</f>
        <v>1</v>
      </c>
      <c r="H296" s="80">
        <f t="array" ref="H296">IF(IFERROR(MATCH($B296&amp;E296,($B$1:B295)&amp;($E$1:E296),0),0)=0,1,0)</f>
        <v>1</v>
      </c>
      <c r="I296" s="80">
        <f t="shared" si="17"/>
        <v>1084</v>
      </c>
      <c r="J296" s="82"/>
      <c r="K296" s="82"/>
      <c r="L296" s="82"/>
      <c r="M296" s="82"/>
      <c r="N296" s="82"/>
      <c r="O296" s="82"/>
      <c r="P296" s="82"/>
    </row>
    <row r="297" spans="1:16" x14ac:dyDescent="0.2">
      <c r="A297" s="80">
        <f t="shared" si="19"/>
        <v>296</v>
      </c>
      <c r="B297" s="48" t="s">
        <v>137</v>
      </c>
      <c r="C297" s="49">
        <v>896.00000000000011</v>
      </c>
      <c r="D297" s="50">
        <v>42461</v>
      </c>
      <c r="E297" s="84">
        <f t="shared" si="18"/>
        <v>201604</v>
      </c>
      <c r="F297" s="84">
        <f t="shared" si="16"/>
        <v>201604</v>
      </c>
      <c r="G297" s="80">
        <f>IF(IFERROR(MATCH($B297,$B$1:B296,0),0)=0,1,0)</f>
        <v>1</v>
      </c>
      <c r="H297" s="80">
        <f t="array" ref="H297">IF(IFERROR(MATCH($B297&amp;E297,($B$1:B296)&amp;($E$1:E297),0),0)=0,1,0)</f>
        <v>1</v>
      </c>
      <c r="I297" s="80">
        <f t="shared" si="17"/>
        <v>896.00000000000011</v>
      </c>
      <c r="J297" s="82"/>
      <c r="K297" s="82"/>
      <c r="L297" s="82"/>
      <c r="M297" s="82"/>
      <c r="N297" s="82"/>
      <c r="O297" s="82"/>
      <c r="P297" s="82"/>
    </row>
    <row r="298" spans="1:16" x14ac:dyDescent="0.2">
      <c r="A298" s="80">
        <f t="shared" si="19"/>
        <v>297</v>
      </c>
      <c r="B298" s="51" t="s">
        <v>138</v>
      </c>
      <c r="C298" s="52">
        <v>342</v>
      </c>
      <c r="D298" s="50">
        <v>42461</v>
      </c>
      <c r="E298" s="84">
        <f t="shared" si="18"/>
        <v>201604</v>
      </c>
      <c r="F298" s="84">
        <f t="shared" si="16"/>
        <v>201604</v>
      </c>
      <c r="G298" s="80">
        <f>IF(IFERROR(MATCH($B298,$B$1:B297,0),0)=0,1,0)</f>
        <v>1</v>
      </c>
      <c r="H298" s="80">
        <f t="array" ref="H298">IF(IFERROR(MATCH($B298&amp;E298,($B$1:B297)&amp;($E$1:E298),0),0)=0,1,0)</f>
        <v>1</v>
      </c>
      <c r="I298" s="80">
        <f t="shared" si="17"/>
        <v>342</v>
      </c>
      <c r="J298" s="82"/>
      <c r="K298" s="82"/>
      <c r="L298" s="82"/>
      <c r="M298" s="82"/>
      <c r="N298" s="82"/>
      <c r="O298" s="82"/>
      <c r="P298" s="82"/>
    </row>
    <row r="299" spans="1:16" x14ac:dyDescent="0.2">
      <c r="A299" s="80">
        <f t="shared" si="19"/>
        <v>298</v>
      </c>
      <c r="B299" s="48" t="s">
        <v>139</v>
      </c>
      <c r="C299" s="49">
        <v>284</v>
      </c>
      <c r="D299" s="50">
        <v>42461</v>
      </c>
      <c r="E299" s="84">
        <f t="shared" si="18"/>
        <v>201604</v>
      </c>
      <c r="F299" s="84">
        <f t="shared" si="16"/>
        <v>201604</v>
      </c>
      <c r="G299" s="80">
        <f>IF(IFERROR(MATCH($B299,$B$1:B298,0),0)=0,1,0)</f>
        <v>1</v>
      </c>
      <c r="H299" s="80">
        <f t="array" ref="H299">IF(IFERROR(MATCH($B299&amp;E299,($B$1:B298)&amp;($E$1:E299),0),0)=0,1,0)</f>
        <v>1</v>
      </c>
      <c r="I299" s="80">
        <f t="shared" si="17"/>
        <v>284</v>
      </c>
      <c r="J299" s="82"/>
      <c r="K299" s="82"/>
      <c r="L299" s="82"/>
      <c r="M299" s="82"/>
      <c r="N299" s="82"/>
      <c r="O299" s="82"/>
      <c r="P299" s="82"/>
    </row>
    <row r="300" spans="1:16" x14ac:dyDescent="0.2">
      <c r="A300" s="80">
        <f t="shared" si="19"/>
        <v>299</v>
      </c>
      <c r="B300" s="51" t="s">
        <v>140</v>
      </c>
      <c r="C300" s="52">
        <v>225</v>
      </c>
      <c r="D300" s="50">
        <v>42461</v>
      </c>
      <c r="E300" s="84">
        <f t="shared" si="18"/>
        <v>201604</v>
      </c>
      <c r="F300" s="84">
        <f t="shared" si="16"/>
        <v>201604</v>
      </c>
      <c r="G300" s="80">
        <f>IF(IFERROR(MATCH($B300,$B$1:B299,0),0)=0,1,0)</f>
        <v>1</v>
      </c>
      <c r="H300" s="80">
        <f t="array" ref="H300">IF(IFERROR(MATCH($B300&amp;E300,($B$1:B299)&amp;($E$1:E300),0),0)=0,1,0)</f>
        <v>1</v>
      </c>
      <c r="I300" s="80">
        <f t="shared" si="17"/>
        <v>225</v>
      </c>
      <c r="J300" s="82"/>
      <c r="K300" s="82"/>
      <c r="L300" s="82"/>
      <c r="M300" s="82"/>
      <c r="N300" s="82"/>
      <c r="O300" s="82"/>
      <c r="P300" s="82"/>
    </row>
    <row r="301" spans="1:16" x14ac:dyDescent="0.2">
      <c r="A301" s="80">
        <f t="shared" si="19"/>
        <v>300</v>
      </c>
      <c r="B301" s="48" t="s">
        <v>141</v>
      </c>
      <c r="C301" s="49">
        <v>210</v>
      </c>
      <c r="D301" s="50">
        <v>42461</v>
      </c>
      <c r="E301" s="84">
        <f t="shared" si="18"/>
        <v>201604</v>
      </c>
      <c r="F301" s="84">
        <f t="shared" si="16"/>
        <v>201604</v>
      </c>
      <c r="G301" s="80">
        <f>IF(IFERROR(MATCH($B301,$B$1:B300,0),0)=0,1,0)</f>
        <v>1</v>
      </c>
      <c r="H301" s="80">
        <f t="array" ref="H301">IF(IFERROR(MATCH($B301&amp;E301,($B$1:B300)&amp;($E$1:E301),0),0)=0,1,0)</f>
        <v>1</v>
      </c>
      <c r="I301" s="80">
        <f t="shared" si="17"/>
        <v>210</v>
      </c>
      <c r="J301" s="82"/>
      <c r="K301" s="82"/>
      <c r="L301" s="82"/>
      <c r="M301" s="82"/>
      <c r="N301" s="82"/>
      <c r="O301" s="82"/>
      <c r="P301" s="82"/>
    </row>
    <row r="302" spans="1:16" x14ac:dyDescent="0.2">
      <c r="A302" s="80">
        <f t="shared" si="19"/>
        <v>301</v>
      </c>
      <c r="B302" s="51" t="s">
        <v>142</v>
      </c>
      <c r="C302" s="52">
        <v>170</v>
      </c>
      <c r="D302" s="50">
        <v>42461</v>
      </c>
      <c r="E302" s="84">
        <f t="shared" si="18"/>
        <v>201604</v>
      </c>
      <c r="F302" s="84">
        <f t="shared" si="16"/>
        <v>201604</v>
      </c>
      <c r="G302" s="80">
        <f>IF(IFERROR(MATCH($B302,$B$1:B301,0),0)=0,1,0)</f>
        <v>1</v>
      </c>
      <c r="H302" s="80">
        <f t="array" ref="H302">IF(IFERROR(MATCH($B302&amp;E302,($B$1:B301)&amp;($E$1:E302),0),0)=0,1,0)</f>
        <v>1</v>
      </c>
      <c r="I302" s="80">
        <f t="shared" si="17"/>
        <v>170</v>
      </c>
      <c r="J302" s="82"/>
      <c r="K302" s="82"/>
      <c r="L302" s="82"/>
      <c r="M302" s="82"/>
      <c r="N302" s="82"/>
      <c r="O302" s="82"/>
      <c r="P302" s="82"/>
    </row>
    <row r="303" spans="1:16" x14ac:dyDescent="0.2">
      <c r="A303" s="80">
        <f t="shared" si="19"/>
        <v>302</v>
      </c>
      <c r="B303" s="48" t="s">
        <v>143</v>
      </c>
      <c r="C303" s="49">
        <v>118</v>
      </c>
      <c r="D303" s="50">
        <v>42461</v>
      </c>
      <c r="E303" s="84">
        <f t="shared" si="18"/>
        <v>201604</v>
      </c>
      <c r="F303" s="84">
        <f t="shared" si="16"/>
        <v>201604</v>
      </c>
      <c r="G303" s="80">
        <f>IF(IFERROR(MATCH($B303,$B$1:B302,0),0)=0,1,0)</f>
        <v>1</v>
      </c>
      <c r="H303" s="80">
        <f t="array" ref="H303">IF(IFERROR(MATCH($B303&amp;E303,($B$1:B302)&amp;($E$1:E303),0),0)=0,1,0)</f>
        <v>1</v>
      </c>
      <c r="I303" s="80">
        <f t="shared" si="17"/>
        <v>118</v>
      </c>
      <c r="J303" s="82"/>
      <c r="K303" s="82"/>
      <c r="L303" s="82"/>
      <c r="M303" s="82"/>
      <c r="N303" s="82"/>
      <c r="O303" s="82"/>
      <c r="P303" s="82"/>
    </row>
    <row r="304" spans="1:16" x14ac:dyDescent="0.2">
      <c r="A304" s="80">
        <f t="shared" si="19"/>
        <v>303</v>
      </c>
      <c r="B304" s="51" t="s">
        <v>144</v>
      </c>
      <c r="C304" s="52">
        <v>111</v>
      </c>
      <c r="D304" s="50">
        <v>42461</v>
      </c>
      <c r="E304" s="84">
        <f t="shared" si="18"/>
        <v>201604</v>
      </c>
      <c r="F304" s="84">
        <f t="shared" si="16"/>
        <v>201604</v>
      </c>
      <c r="G304" s="80">
        <f>IF(IFERROR(MATCH($B304,$B$1:B303,0),0)=0,1,0)</f>
        <v>1</v>
      </c>
      <c r="H304" s="80">
        <f t="array" ref="H304">IF(IFERROR(MATCH($B304&amp;E304,($B$1:B303)&amp;($E$1:E304),0),0)=0,1,0)</f>
        <v>1</v>
      </c>
      <c r="I304" s="80">
        <f t="shared" si="17"/>
        <v>111</v>
      </c>
      <c r="J304" s="82"/>
      <c r="K304" s="82"/>
      <c r="L304" s="82"/>
      <c r="M304" s="82"/>
      <c r="N304" s="82"/>
      <c r="O304" s="82"/>
      <c r="P304" s="82"/>
    </row>
    <row r="305" spans="1:16" x14ac:dyDescent="0.2">
      <c r="A305" s="80">
        <f t="shared" si="19"/>
        <v>304</v>
      </c>
      <c r="B305" s="48" t="s">
        <v>145</v>
      </c>
      <c r="C305" s="49">
        <v>93</v>
      </c>
      <c r="D305" s="50">
        <v>42461</v>
      </c>
      <c r="E305" s="84">
        <f t="shared" si="18"/>
        <v>201604</v>
      </c>
      <c r="F305" s="84">
        <f t="shared" si="16"/>
        <v>201604</v>
      </c>
      <c r="G305" s="80">
        <f>IF(IFERROR(MATCH($B305,$B$1:B304,0),0)=0,1,0)</f>
        <v>1</v>
      </c>
      <c r="H305" s="80">
        <f t="array" ref="H305">IF(IFERROR(MATCH($B305&amp;E305,($B$1:B304)&amp;($E$1:E305),0),0)=0,1,0)</f>
        <v>1</v>
      </c>
      <c r="I305" s="80">
        <f t="shared" si="17"/>
        <v>93</v>
      </c>
      <c r="J305" s="82"/>
      <c r="K305" s="82"/>
      <c r="L305" s="82"/>
      <c r="M305" s="82"/>
      <c r="N305" s="82"/>
      <c r="O305" s="82"/>
      <c r="P305" s="82"/>
    </row>
    <row r="306" spans="1:16" x14ac:dyDescent="0.2">
      <c r="A306" s="80">
        <f t="shared" si="19"/>
        <v>305</v>
      </c>
      <c r="B306" s="51" t="s">
        <v>146</v>
      </c>
      <c r="C306" s="52">
        <v>85</v>
      </c>
      <c r="D306" s="50">
        <v>42461</v>
      </c>
      <c r="E306" s="84">
        <f t="shared" si="18"/>
        <v>201604</v>
      </c>
      <c r="F306" s="84">
        <f t="shared" si="16"/>
        <v>201604</v>
      </c>
      <c r="G306" s="80">
        <f>IF(IFERROR(MATCH($B306,$B$1:B305,0),0)=0,1,0)</f>
        <v>1</v>
      </c>
      <c r="H306" s="80">
        <f t="array" ref="H306">IF(IFERROR(MATCH($B306&amp;E306,($B$1:B305)&amp;($E$1:E306),0),0)=0,1,0)</f>
        <v>1</v>
      </c>
      <c r="I306" s="80">
        <f t="shared" si="17"/>
        <v>85</v>
      </c>
      <c r="J306" s="82"/>
      <c r="K306" s="82"/>
      <c r="L306" s="82"/>
      <c r="M306" s="82"/>
      <c r="N306" s="82"/>
      <c r="O306" s="82"/>
      <c r="P306" s="82"/>
    </row>
    <row r="307" spans="1:16" x14ac:dyDescent="0.2">
      <c r="A307" s="80">
        <f t="shared" si="19"/>
        <v>306</v>
      </c>
      <c r="B307" s="48" t="s">
        <v>147</v>
      </c>
      <c r="C307" s="49">
        <v>63</v>
      </c>
      <c r="D307" s="50">
        <v>42461</v>
      </c>
      <c r="E307" s="84">
        <f t="shared" si="18"/>
        <v>201604</v>
      </c>
      <c r="F307" s="84">
        <f t="shared" si="16"/>
        <v>201604</v>
      </c>
      <c r="G307" s="80">
        <f>IF(IFERROR(MATCH($B307,$B$1:B306,0),0)=0,1,0)</f>
        <v>1</v>
      </c>
      <c r="H307" s="80">
        <f t="array" ref="H307">IF(IFERROR(MATCH($B307&amp;E307,($B$1:B306)&amp;($E$1:E307),0),0)=0,1,0)</f>
        <v>1</v>
      </c>
      <c r="I307" s="80">
        <f t="shared" si="17"/>
        <v>63</v>
      </c>
      <c r="J307" s="82"/>
      <c r="K307" s="82"/>
      <c r="L307" s="82"/>
      <c r="M307" s="82"/>
      <c r="N307" s="82"/>
      <c r="O307" s="82"/>
      <c r="P307" s="82"/>
    </row>
    <row r="308" spans="1:16" x14ac:dyDescent="0.2">
      <c r="A308" s="80">
        <f t="shared" si="19"/>
        <v>307</v>
      </c>
      <c r="B308" s="51" t="s">
        <v>148</v>
      </c>
      <c r="C308" s="52">
        <v>47</v>
      </c>
      <c r="D308" s="50">
        <v>42461</v>
      </c>
      <c r="E308" s="84">
        <f t="shared" si="18"/>
        <v>201604</v>
      </c>
      <c r="F308" s="84">
        <f t="shared" si="16"/>
        <v>201604</v>
      </c>
      <c r="G308" s="80">
        <f>IF(IFERROR(MATCH($B308,$B$1:B307,0),0)=0,1,0)</f>
        <v>1</v>
      </c>
      <c r="H308" s="80">
        <f t="array" ref="H308">IF(IFERROR(MATCH($B308&amp;E308,($B$1:B307)&amp;($E$1:E308),0),0)=0,1,0)</f>
        <v>1</v>
      </c>
      <c r="I308" s="80">
        <f t="shared" si="17"/>
        <v>47</v>
      </c>
      <c r="J308" s="82"/>
      <c r="K308" s="82"/>
      <c r="L308" s="82"/>
      <c r="M308" s="82"/>
      <c r="N308" s="82"/>
      <c r="O308" s="82"/>
      <c r="P308" s="82"/>
    </row>
    <row r="309" spans="1:16" x14ac:dyDescent="0.2">
      <c r="A309" s="80">
        <f t="shared" si="19"/>
        <v>308</v>
      </c>
      <c r="B309" s="48" t="s">
        <v>149</v>
      </c>
      <c r="C309" s="49">
        <v>45</v>
      </c>
      <c r="D309" s="50">
        <v>42461</v>
      </c>
      <c r="E309" s="84">
        <f t="shared" si="18"/>
        <v>201604</v>
      </c>
      <c r="F309" s="84">
        <f t="shared" si="16"/>
        <v>201604</v>
      </c>
      <c r="G309" s="80">
        <f>IF(IFERROR(MATCH($B309,$B$1:B308,0),0)=0,1,0)</f>
        <v>1</v>
      </c>
      <c r="H309" s="80">
        <f t="array" ref="H309">IF(IFERROR(MATCH($B309&amp;E309,($B$1:B308)&amp;($E$1:E309),0),0)=0,1,0)</f>
        <v>1</v>
      </c>
      <c r="I309" s="80">
        <f t="shared" si="17"/>
        <v>45</v>
      </c>
      <c r="J309" s="82"/>
      <c r="K309" s="82"/>
      <c r="L309" s="82"/>
      <c r="M309" s="82"/>
      <c r="N309" s="82"/>
      <c r="O309" s="82"/>
      <c r="P309" s="82"/>
    </row>
    <row r="310" spans="1:16" x14ac:dyDescent="0.2">
      <c r="A310" s="80">
        <f t="shared" si="19"/>
        <v>309</v>
      </c>
      <c r="B310" s="51" t="s">
        <v>150</v>
      </c>
      <c r="C310" s="52">
        <v>40</v>
      </c>
      <c r="D310" s="50">
        <v>42461</v>
      </c>
      <c r="E310" s="84">
        <f t="shared" si="18"/>
        <v>201604</v>
      </c>
      <c r="F310" s="84">
        <f t="shared" si="16"/>
        <v>201604</v>
      </c>
      <c r="G310" s="80">
        <f>IF(IFERROR(MATCH($B310,$B$1:B309,0),0)=0,1,0)</f>
        <v>1</v>
      </c>
      <c r="H310" s="80">
        <f t="array" ref="H310">IF(IFERROR(MATCH($B310&amp;E310,($B$1:B309)&amp;($E$1:E310),0),0)=0,1,0)</f>
        <v>1</v>
      </c>
      <c r="I310" s="80">
        <f t="shared" si="17"/>
        <v>40</v>
      </c>
      <c r="J310" s="82"/>
      <c r="K310" s="82"/>
      <c r="L310" s="82"/>
      <c r="M310" s="82"/>
      <c r="N310" s="82"/>
      <c r="O310" s="82"/>
      <c r="P310" s="82"/>
    </row>
    <row r="311" spans="1:16" x14ac:dyDescent="0.2">
      <c r="A311" s="80">
        <f t="shared" si="19"/>
        <v>310</v>
      </c>
      <c r="B311" s="48" t="s">
        <v>151</v>
      </c>
      <c r="C311" s="49">
        <v>38</v>
      </c>
      <c r="D311" s="50">
        <v>42461</v>
      </c>
      <c r="E311" s="84">
        <f t="shared" si="18"/>
        <v>201604</v>
      </c>
      <c r="F311" s="84">
        <f t="shared" si="16"/>
        <v>201604</v>
      </c>
      <c r="G311" s="80">
        <f>IF(IFERROR(MATCH($B311,$B$1:B310,0),0)=0,1,0)</f>
        <v>1</v>
      </c>
      <c r="H311" s="80">
        <f t="array" ref="H311">IF(IFERROR(MATCH($B311&amp;E311,($B$1:B310)&amp;($E$1:E311),0),0)=0,1,0)</f>
        <v>1</v>
      </c>
      <c r="I311" s="80">
        <f t="shared" si="17"/>
        <v>38</v>
      </c>
      <c r="J311" s="82"/>
      <c r="K311" s="82"/>
      <c r="L311" s="82"/>
      <c r="M311" s="82"/>
      <c r="N311" s="82"/>
      <c r="O311" s="82"/>
      <c r="P311" s="82"/>
    </row>
    <row r="312" spans="1:16" x14ac:dyDescent="0.2">
      <c r="A312" s="80">
        <f t="shared" si="19"/>
        <v>311</v>
      </c>
      <c r="B312" s="51" t="s">
        <v>152</v>
      </c>
      <c r="C312" s="52">
        <v>34</v>
      </c>
      <c r="D312" s="50">
        <v>42461</v>
      </c>
      <c r="E312" s="84">
        <f t="shared" si="18"/>
        <v>201604</v>
      </c>
      <c r="F312" s="84">
        <f t="shared" si="16"/>
        <v>201604</v>
      </c>
      <c r="G312" s="80">
        <f>IF(IFERROR(MATCH($B312,$B$1:B311,0),0)=0,1,0)</f>
        <v>1</v>
      </c>
      <c r="H312" s="80">
        <f t="array" ref="H312">IF(IFERROR(MATCH($B312&amp;E312,($B$1:B311)&amp;($E$1:E312),0),0)=0,1,0)</f>
        <v>1</v>
      </c>
      <c r="I312" s="80">
        <f t="shared" si="17"/>
        <v>34</v>
      </c>
      <c r="J312" s="82"/>
      <c r="K312" s="82"/>
      <c r="L312" s="82"/>
      <c r="M312" s="82"/>
      <c r="N312" s="82"/>
      <c r="O312" s="82"/>
      <c r="P312" s="82"/>
    </row>
    <row r="313" spans="1:16" x14ac:dyDescent="0.2">
      <c r="A313" s="80">
        <f t="shared" si="19"/>
        <v>312</v>
      </c>
      <c r="B313" s="48" t="s">
        <v>153</v>
      </c>
      <c r="C313" s="49">
        <v>21</v>
      </c>
      <c r="D313" s="50">
        <v>42461</v>
      </c>
      <c r="E313" s="84">
        <f t="shared" si="18"/>
        <v>201604</v>
      </c>
      <c r="F313" s="84">
        <f t="shared" si="16"/>
        <v>201604</v>
      </c>
      <c r="G313" s="80">
        <f>IF(IFERROR(MATCH($B313,$B$1:B312,0),0)=0,1,0)</f>
        <v>1</v>
      </c>
      <c r="H313" s="80">
        <f t="array" ref="H313">IF(IFERROR(MATCH($B313&amp;E313,($B$1:B312)&amp;($E$1:E313),0),0)=0,1,0)</f>
        <v>1</v>
      </c>
      <c r="I313" s="80">
        <f t="shared" si="17"/>
        <v>21</v>
      </c>
      <c r="J313" s="82"/>
      <c r="K313" s="82"/>
      <c r="L313" s="82"/>
      <c r="M313" s="82"/>
      <c r="N313" s="82"/>
      <c r="O313" s="82"/>
      <c r="P313" s="82"/>
    </row>
    <row r="314" spans="1:16" x14ac:dyDescent="0.2">
      <c r="A314" s="80">
        <f t="shared" si="19"/>
        <v>313</v>
      </c>
      <c r="B314" s="51" t="s">
        <v>154</v>
      </c>
      <c r="C314" s="52">
        <v>21</v>
      </c>
      <c r="D314" s="50">
        <v>42461</v>
      </c>
      <c r="E314" s="84">
        <f t="shared" si="18"/>
        <v>201604</v>
      </c>
      <c r="F314" s="84">
        <f t="shared" si="16"/>
        <v>201604</v>
      </c>
      <c r="G314" s="80">
        <f>IF(IFERROR(MATCH($B314,$B$1:B313,0),0)=0,1,0)</f>
        <v>1</v>
      </c>
      <c r="H314" s="80">
        <f t="array" ref="H314">IF(IFERROR(MATCH($B314&amp;E314,($B$1:B313)&amp;($E$1:E314),0),0)=0,1,0)</f>
        <v>1</v>
      </c>
      <c r="I314" s="80">
        <f t="shared" si="17"/>
        <v>21</v>
      </c>
      <c r="J314" s="82"/>
      <c r="K314" s="82"/>
      <c r="L314" s="82"/>
      <c r="M314" s="82"/>
      <c r="N314" s="82"/>
      <c r="O314" s="82"/>
      <c r="P314" s="82"/>
    </row>
    <row r="315" spans="1:16" x14ac:dyDescent="0.2">
      <c r="A315" s="80">
        <f t="shared" si="19"/>
        <v>314</v>
      </c>
      <c r="B315" s="48" t="s">
        <v>155</v>
      </c>
      <c r="C315" s="49">
        <v>14.000000000000002</v>
      </c>
      <c r="D315" s="50">
        <v>42461</v>
      </c>
      <c r="E315" s="84">
        <f t="shared" si="18"/>
        <v>201604</v>
      </c>
      <c r="F315" s="84">
        <f t="shared" si="16"/>
        <v>201604</v>
      </c>
      <c r="G315" s="80">
        <f>IF(IFERROR(MATCH($B315,$B$1:B314,0),0)=0,1,0)</f>
        <v>1</v>
      </c>
      <c r="H315" s="80">
        <f t="array" ref="H315">IF(IFERROR(MATCH($B315&amp;E315,($B$1:B314)&amp;($E$1:E315),0),0)=0,1,0)</f>
        <v>1</v>
      </c>
      <c r="I315" s="80">
        <f t="shared" si="17"/>
        <v>14.000000000000002</v>
      </c>
      <c r="J315" s="82"/>
      <c r="K315" s="82"/>
      <c r="L315" s="82"/>
      <c r="M315" s="82"/>
      <c r="N315" s="82"/>
      <c r="O315" s="82"/>
      <c r="P315" s="82"/>
    </row>
    <row r="316" spans="1:16" x14ac:dyDescent="0.2">
      <c r="A316" s="80">
        <f t="shared" si="19"/>
        <v>315</v>
      </c>
      <c r="B316" s="51" t="s">
        <v>156</v>
      </c>
      <c r="C316" s="52">
        <v>13</v>
      </c>
      <c r="D316" s="50">
        <v>42461</v>
      </c>
      <c r="E316" s="84">
        <f t="shared" si="18"/>
        <v>201604</v>
      </c>
      <c r="F316" s="84">
        <f t="shared" si="16"/>
        <v>201604</v>
      </c>
      <c r="G316" s="80">
        <f>IF(IFERROR(MATCH($B316,$B$1:B315,0),0)=0,1,0)</f>
        <v>1</v>
      </c>
      <c r="H316" s="80">
        <f t="array" ref="H316">IF(IFERROR(MATCH($B316&amp;E316,($B$1:B315)&amp;($E$1:E316),0),0)=0,1,0)</f>
        <v>1</v>
      </c>
      <c r="I316" s="80">
        <f t="shared" si="17"/>
        <v>13</v>
      </c>
      <c r="J316" s="82"/>
      <c r="K316" s="82"/>
      <c r="L316" s="82"/>
      <c r="M316" s="82"/>
      <c r="N316" s="82"/>
      <c r="O316" s="82"/>
      <c r="P316" s="82"/>
    </row>
    <row r="317" spans="1:16" x14ac:dyDescent="0.2">
      <c r="A317" s="80">
        <f t="shared" si="19"/>
        <v>316</v>
      </c>
      <c r="B317" s="48" t="s">
        <v>157</v>
      </c>
      <c r="C317" s="49">
        <v>12</v>
      </c>
      <c r="D317" s="50">
        <v>42461</v>
      </c>
      <c r="E317" s="84">
        <f t="shared" si="18"/>
        <v>201604</v>
      </c>
      <c r="F317" s="84">
        <f t="shared" si="16"/>
        <v>201604</v>
      </c>
      <c r="G317" s="80">
        <f>IF(IFERROR(MATCH($B317,$B$1:B316,0),0)=0,1,0)</f>
        <v>1</v>
      </c>
      <c r="H317" s="80">
        <f t="array" ref="H317">IF(IFERROR(MATCH($B317&amp;E317,($B$1:B316)&amp;($E$1:E317),0),0)=0,1,0)</f>
        <v>1</v>
      </c>
      <c r="I317" s="80">
        <f t="shared" si="17"/>
        <v>12</v>
      </c>
      <c r="J317" s="82"/>
      <c r="K317" s="82"/>
      <c r="L317" s="82"/>
      <c r="M317" s="82"/>
      <c r="N317" s="82"/>
      <c r="O317" s="82"/>
      <c r="P317" s="82"/>
    </row>
    <row r="318" spans="1:16" x14ac:dyDescent="0.2">
      <c r="A318" s="80">
        <f t="shared" si="19"/>
        <v>317</v>
      </c>
      <c r="B318" s="51" t="s">
        <v>158</v>
      </c>
      <c r="C318" s="52">
        <v>12</v>
      </c>
      <c r="D318" s="50">
        <v>42461</v>
      </c>
      <c r="E318" s="84">
        <f t="shared" si="18"/>
        <v>201604</v>
      </c>
      <c r="F318" s="84">
        <f t="shared" si="16"/>
        <v>201604</v>
      </c>
      <c r="G318" s="80">
        <f>IF(IFERROR(MATCH($B318,$B$1:B317,0),0)=0,1,0)</f>
        <v>1</v>
      </c>
      <c r="H318" s="80">
        <f t="array" ref="H318">IF(IFERROR(MATCH($B318&amp;E318,($B$1:B317)&amp;($E$1:E318),0),0)=0,1,0)</f>
        <v>1</v>
      </c>
      <c r="I318" s="80">
        <f t="shared" si="17"/>
        <v>12</v>
      </c>
      <c r="J318" s="82"/>
      <c r="K318" s="82"/>
      <c r="L318" s="82"/>
      <c r="M318" s="82"/>
      <c r="N318" s="82"/>
      <c r="O318" s="82"/>
      <c r="P318" s="82"/>
    </row>
    <row r="319" spans="1:16" x14ac:dyDescent="0.2">
      <c r="A319" s="80">
        <f t="shared" si="19"/>
        <v>318</v>
      </c>
      <c r="B319" s="48" t="s">
        <v>159</v>
      </c>
      <c r="C319" s="49">
        <v>10</v>
      </c>
      <c r="D319" s="50">
        <v>42461</v>
      </c>
      <c r="E319" s="84">
        <f t="shared" si="18"/>
        <v>201604</v>
      </c>
      <c r="F319" s="84">
        <f t="shared" si="16"/>
        <v>201604</v>
      </c>
      <c r="G319" s="80">
        <f>IF(IFERROR(MATCH($B319,$B$1:B318,0),0)=0,1,0)</f>
        <v>1</v>
      </c>
      <c r="H319" s="80">
        <f t="array" ref="H319">IF(IFERROR(MATCH($B319&amp;E319,($B$1:B318)&amp;($E$1:E319),0),0)=0,1,0)</f>
        <v>1</v>
      </c>
      <c r="I319" s="80">
        <f t="shared" si="17"/>
        <v>10</v>
      </c>
      <c r="J319" s="82"/>
      <c r="K319" s="82"/>
      <c r="L319" s="82"/>
      <c r="M319" s="82"/>
      <c r="N319" s="82"/>
      <c r="O319" s="82"/>
      <c r="P319" s="82"/>
    </row>
    <row r="320" spans="1:16" x14ac:dyDescent="0.2">
      <c r="A320" s="80">
        <f t="shared" si="19"/>
        <v>319</v>
      </c>
      <c r="B320" s="51" t="s">
        <v>160</v>
      </c>
      <c r="C320" s="52">
        <v>5</v>
      </c>
      <c r="D320" s="50">
        <v>42461</v>
      </c>
      <c r="E320" s="84">
        <f t="shared" si="18"/>
        <v>201604</v>
      </c>
      <c r="F320" s="84">
        <f t="shared" si="16"/>
        <v>201604</v>
      </c>
      <c r="G320" s="80">
        <f>IF(IFERROR(MATCH($B320,$B$1:B319,0),0)=0,1,0)</f>
        <v>1</v>
      </c>
      <c r="H320" s="80">
        <f t="array" ref="H320">IF(IFERROR(MATCH($B320&amp;E320,($B$1:B319)&amp;($E$1:E320),0),0)=0,1,0)</f>
        <v>1</v>
      </c>
      <c r="I320" s="80">
        <f t="shared" si="17"/>
        <v>5</v>
      </c>
      <c r="J320" s="82"/>
      <c r="K320" s="82"/>
      <c r="L320" s="82"/>
      <c r="M320" s="82"/>
      <c r="N320" s="82"/>
      <c r="O320" s="82"/>
      <c r="P320" s="82"/>
    </row>
    <row r="321" spans="1:16" x14ac:dyDescent="0.2">
      <c r="A321" s="80">
        <f t="shared" si="19"/>
        <v>320</v>
      </c>
      <c r="B321" s="48" t="s">
        <v>161</v>
      </c>
      <c r="C321" s="49">
        <v>4</v>
      </c>
      <c r="D321" s="50">
        <v>42461</v>
      </c>
      <c r="E321" s="84">
        <f t="shared" si="18"/>
        <v>201604</v>
      </c>
      <c r="F321" s="84">
        <f t="shared" si="16"/>
        <v>201604</v>
      </c>
      <c r="G321" s="80">
        <f>IF(IFERROR(MATCH($B321,$B$1:B320,0),0)=0,1,0)</f>
        <v>1</v>
      </c>
      <c r="H321" s="80">
        <f t="array" ref="H321">IF(IFERROR(MATCH($B321&amp;E321,($B$1:B320)&amp;($E$1:E321),0),0)=0,1,0)</f>
        <v>1</v>
      </c>
      <c r="I321" s="80">
        <f t="shared" si="17"/>
        <v>4</v>
      </c>
      <c r="J321" s="82"/>
      <c r="K321" s="82"/>
      <c r="L321" s="82"/>
      <c r="M321" s="82"/>
      <c r="N321" s="82"/>
      <c r="O321" s="82"/>
      <c r="P321" s="82"/>
    </row>
    <row r="322" spans="1:16" x14ac:dyDescent="0.2">
      <c r="A322" s="80">
        <f t="shared" si="19"/>
        <v>321</v>
      </c>
      <c r="B322" s="51" t="s">
        <v>101</v>
      </c>
      <c r="C322" s="52">
        <v>184</v>
      </c>
      <c r="D322" s="50">
        <v>42491</v>
      </c>
      <c r="E322" s="84">
        <f t="shared" si="18"/>
        <v>201605</v>
      </c>
      <c r="F322" s="84">
        <f t="shared" ref="F322:F385" si="20">INDEX($B:$E,MATCH(B322,$B:$B,0),4)</f>
        <v>201603</v>
      </c>
      <c r="G322" s="80">
        <f>IF(IFERROR(MATCH($B322,$B$1:B321,0),0)=0,1,0)</f>
        <v>0</v>
      </c>
      <c r="H322" s="80">
        <f t="array" ref="H322">IF(IFERROR(MATCH($B322&amp;E322,($B$1:B321)&amp;($E$1:E322),0),0)=0,1,0)</f>
        <v>1</v>
      </c>
      <c r="I322" s="80">
        <f t="shared" ref="I322:I385" si="21">SUMIFS($C:$C,$B:$B,$B322,$E:$E,$E322)</f>
        <v>184</v>
      </c>
      <c r="J322" s="82"/>
      <c r="K322" s="82"/>
      <c r="L322" s="82"/>
      <c r="M322" s="82"/>
      <c r="N322" s="82"/>
      <c r="O322" s="82"/>
      <c r="P322" s="82"/>
    </row>
    <row r="323" spans="1:16" x14ac:dyDescent="0.2">
      <c r="A323" s="80">
        <f t="shared" si="19"/>
        <v>322</v>
      </c>
      <c r="B323" s="48" t="s">
        <v>14</v>
      </c>
      <c r="C323" s="49">
        <v>26</v>
      </c>
      <c r="D323" s="50">
        <v>42491</v>
      </c>
      <c r="E323" s="84">
        <f t="shared" ref="E323:E386" si="22">_xlfn.NUMBERVALUE(YEAR(D323)&amp;IF(MONTH(D323)&lt;10,"0"&amp;MONTH(D323),MONTH(D323)))</f>
        <v>201605</v>
      </c>
      <c r="F323" s="84">
        <f t="shared" si="20"/>
        <v>201601</v>
      </c>
      <c r="G323" s="80">
        <f>IF(IFERROR(MATCH($B323,$B$1:B322,0),0)=0,1,0)</f>
        <v>0</v>
      </c>
      <c r="H323" s="80">
        <f t="array" ref="H323">IF(IFERROR(MATCH($B323&amp;E323,($B$1:B322)&amp;($E$1:E323),0),0)=0,1,0)</f>
        <v>1</v>
      </c>
      <c r="I323" s="80">
        <f t="shared" si="21"/>
        <v>26</v>
      </c>
      <c r="J323" s="82"/>
      <c r="K323" s="82"/>
      <c r="L323" s="82"/>
      <c r="M323" s="82"/>
      <c r="N323" s="82"/>
      <c r="O323" s="82"/>
      <c r="P323" s="82"/>
    </row>
    <row r="324" spans="1:16" x14ac:dyDescent="0.2">
      <c r="A324" s="80">
        <f t="shared" ref="A324:A387" si="23">A323+1</f>
        <v>323</v>
      </c>
      <c r="B324" s="48" t="s">
        <v>15</v>
      </c>
      <c r="C324" s="49">
        <v>52</v>
      </c>
      <c r="D324" s="50">
        <v>42491</v>
      </c>
      <c r="E324" s="84">
        <f t="shared" si="22"/>
        <v>201605</v>
      </c>
      <c r="F324" s="84">
        <f t="shared" si="20"/>
        <v>201601</v>
      </c>
      <c r="G324" s="80">
        <f>IF(IFERROR(MATCH($B324,$B$1:B323,0),0)=0,1,0)</f>
        <v>0</v>
      </c>
      <c r="H324" s="80">
        <f t="array" ref="H324">IF(IFERROR(MATCH($B324&amp;E324,($B$1:B323)&amp;($E$1:E324),0),0)=0,1,0)</f>
        <v>1</v>
      </c>
      <c r="I324" s="80">
        <f t="shared" si="21"/>
        <v>52</v>
      </c>
      <c r="J324" s="82"/>
      <c r="K324" s="82"/>
      <c r="L324" s="82"/>
      <c r="M324" s="82"/>
      <c r="N324" s="82"/>
      <c r="O324" s="82"/>
      <c r="P324" s="82"/>
    </row>
    <row r="325" spans="1:16" x14ac:dyDescent="0.2">
      <c r="A325" s="80">
        <f t="shared" si="23"/>
        <v>324</v>
      </c>
      <c r="B325" s="48" t="s">
        <v>62</v>
      </c>
      <c r="C325" s="49">
        <v>156</v>
      </c>
      <c r="D325" s="50">
        <v>42491</v>
      </c>
      <c r="E325" s="84">
        <f t="shared" si="22"/>
        <v>201605</v>
      </c>
      <c r="F325" s="84">
        <f t="shared" si="20"/>
        <v>201602</v>
      </c>
      <c r="G325" s="80">
        <f>IF(IFERROR(MATCH($B325,$B$1:B324,0),0)=0,1,0)</f>
        <v>0</v>
      </c>
      <c r="H325" s="80">
        <f t="array" ref="H325">IF(IFERROR(MATCH($B325&amp;E325,($B$1:B324)&amp;($E$1:E325),0),0)=0,1,0)</f>
        <v>1</v>
      </c>
      <c r="I325" s="80">
        <f t="shared" si="21"/>
        <v>156</v>
      </c>
      <c r="J325" s="82"/>
      <c r="K325" s="82"/>
      <c r="L325" s="82"/>
      <c r="M325" s="82"/>
      <c r="N325" s="82"/>
      <c r="O325" s="82"/>
      <c r="P325" s="82"/>
    </row>
    <row r="326" spans="1:16" x14ac:dyDescent="0.2">
      <c r="A326" s="80">
        <f t="shared" si="23"/>
        <v>325</v>
      </c>
      <c r="B326" s="51" t="s">
        <v>134</v>
      </c>
      <c r="C326" s="52">
        <v>54</v>
      </c>
      <c r="D326" s="50">
        <v>42491</v>
      </c>
      <c r="E326" s="84">
        <f t="shared" si="22"/>
        <v>201605</v>
      </c>
      <c r="F326" s="84">
        <f t="shared" si="20"/>
        <v>201604</v>
      </c>
      <c r="G326" s="80">
        <f>IF(IFERROR(MATCH($B326,$B$1:B325,0),0)=0,1,0)</f>
        <v>0</v>
      </c>
      <c r="H326" s="80">
        <f t="array" ref="H326">IF(IFERROR(MATCH($B326&amp;E326,($B$1:B325)&amp;($E$1:E326),0),0)=0,1,0)</f>
        <v>1</v>
      </c>
      <c r="I326" s="80">
        <f t="shared" si="21"/>
        <v>54</v>
      </c>
      <c r="J326" s="82"/>
      <c r="K326" s="82"/>
      <c r="L326" s="82"/>
      <c r="M326" s="82"/>
      <c r="N326" s="82"/>
      <c r="O326" s="82"/>
      <c r="P326" s="82"/>
    </row>
    <row r="327" spans="1:16" x14ac:dyDescent="0.2">
      <c r="A327" s="80">
        <f t="shared" si="23"/>
        <v>326</v>
      </c>
      <c r="B327" s="48" t="s">
        <v>16</v>
      </c>
      <c r="C327" s="49">
        <v>7.0000000000000009</v>
      </c>
      <c r="D327" s="50">
        <v>42491</v>
      </c>
      <c r="E327" s="84">
        <f t="shared" si="22"/>
        <v>201605</v>
      </c>
      <c r="F327" s="84">
        <f t="shared" si="20"/>
        <v>201601</v>
      </c>
      <c r="G327" s="80">
        <f>IF(IFERROR(MATCH($B327,$B$1:B326,0),0)=0,1,0)</f>
        <v>0</v>
      </c>
      <c r="H327" s="80">
        <f t="array" ref="H327">IF(IFERROR(MATCH($B327&amp;E327,($B$1:B326)&amp;($E$1:E327),0),0)=0,1,0)</f>
        <v>1</v>
      </c>
      <c r="I327" s="80">
        <f t="shared" si="21"/>
        <v>7.0000000000000009</v>
      </c>
      <c r="J327" s="82"/>
      <c r="K327" s="82"/>
      <c r="L327" s="82"/>
      <c r="M327" s="82"/>
      <c r="N327" s="82"/>
      <c r="O327" s="82"/>
      <c r="P327" s="82"/>
    </row>
    <row r="328" spans="1:16" x14ac:dyDescent="0.2">
      <c r="A328" s="80">
        <f t="shared" si="23"/>
        <v>327</v>
      </c>
      <c r="B328" s="48" t="s">
        <v>17</v>
      </c>
      <c r="C328" s="49">
        <v>300</v>
      </c>
      <c r="D328" s="50">
        <v>42491</v>
      </c>
      <c r="E328" s="84">
        <f t="shared" si="22"/>
        <v>201605</v>
      </c>
      <c r="F328" s="84">
        <f t="shared" si="20"/>
        <v>201601</v>
      </c>
      <c r="G328" s="80">
        <f>IF(IFERROR(MATCH($B328,$B$1:B327,0),0)=0,1,0)</f>
        <v>0</v>
      </c>
      <c r="H328" s="80">
        <f t="array" ref="H328">IF(IFERROR(MATCH($B328&amp;E328,($B$1:B327)&amp;($E$1:E328),0),0)=0,1,0)</f>
        <v>1</v>
      </c>
      <c r="I328" s="80">
        <f t="shared" si="21"/>
        <v>300</v>
      </c>
      <c r="J328" s="82"/>
      <c r="K328" s="82"/>
      <c r="L328" s="82"/>
      <c r="M328" s="82"/>
      <c r="N328" s="82"/>
      <c r="O328" s="82"/>
      <c r="P328" s="82"/>
    </row>
    <row r="329" spans="1:16" x14ac:dyDescent="0.2">
      <c r="A329" s="80">
        <f t="shared" si="23"/>
        <v>328</v>
      </c>
      <c r="B329" s="51" t="s">
        <v>20</v>
      </c>
      <c r="C329" s="52">
        <v>517</v>
      </c>
      <c r="D329" s="50">
        <v>42491</v>
      </c>
      <c r="E329" s="84">
        <f t="shared" si="22"/>
        <v>201605</v>
      </c>
      <c r="F329" s="84">
        <f t="shared" si="20"/>
        <v>201601</v>
      </c>
      <c r="G329" s="80">
        <f>IF(IFERROR(MATCH($B329,$B$1:B328,0),0)=0,1,0)</f>
        <v>0</v>
      </c>
      <c r="H329" s="80">
        <f t="array" ref="H329">IF(IFERROR(MATCH($B329&amp;E329,($B$1:B328)&amp;($E$1:E329),0),0)=0,1,0)</f>
        <v>1</v>
      </c>
      <c r="I329" s="80">
        <f t="shared" si="21"/>
        <v>517</v>
      </c>
      <c r="J329" s="82"/>
      <c r="K329" s="82"/>
      <c r="L329" s="82"/>
      <c r="M329" s="82"/>
      <c r="N329" s="82"/>
      <c r="O329" s="82"/>
      <c r="P329" s="82"/>
    </row>
    <row r="330" spans="1:16" x14ac:dyDescent="0.2">
      <c r="A330" s="80">
        <f t="shared" si="23"/>
        <v>329</v>
      </c>
      <c r="B330" s="48" t="s">
        <v>23</v>
      </c>
      <c r="C330" s="49">
        <v>1146</v>
      </c>
      <c r="D330" s="50">
        <v>42491</v>
      </c>
      <c r="E330" s="84">
        <f t="shared" si="22"/>
        <v>201605</v>
      </c>
      <c r="F330" s="84">
        <f t="shared" si="20"/>
        <v>201601</v>
      </c>
      <c r="G330" s="80">
        <f>IF(IFERROR(MATCH($B330,$B$1:B329,0),0)=0,1,0)</f>
        <v>0</v>
      </c>
      <c r="H330" s="80">
        <f t="array" ref="H330">IF(IFERROR(MATCH($B330&amp;E330,($B$1:B329)&amp;($E$1:E330),0),0)=0,1,0)</f>
        <v>1</v>
      </c>
      <c r="I330" s="80">
        <f t="shared" si="21"/>
        <v>1146</v>
      </c>
      <c r="J330" s="82"/>
      <c r="K330" s="82"/>
      <c r="L330" s="82"/>
      <c r="M330" s="82"/>
      <c r="N330" s="82"/>
      <c r="O330" s="82"/>
      <c r="P330" s="82"/>
    </row>
    <row r="331" spans="1:16" x14ac:dyDescent="0.2">
      <c r="A331" s="80">
        <f t="shared" si="23"/>
        <v>330</v>
      </c>
      <c r="B331" s="51" t="s">
        <v>24</v>
      </c>
      <c r="C331" s="52">
        <v>5098</v>
      </c>
      <c r="D331" s="50">
        <v>42491</v>
      </c>
      <c r="E331" s="84">
        <f t="shared" si="22"/>
        <v>201605</v>
      </c>
      <c r="F331" s="84">
        <f t="shared" si="20"/>
        <v>201601</v>
      </c>
      <c r="G331" s="80">
        <f>IF(IFERROR(MATCH($B331,$B$1:B330,0),0)=0,1,0)</f>
        <v>0</v>
      </c>
      <c r="H331" s="80">
        <f t="array" ref="H331">IF(IFERROR(MATCH($B331&amp;E331,($B$1:B330)&amp;($E$1:E331),0),0)=0,1,0)</f>
        <v>1</v>
      </c>
      <c r="I331" s="80">
        <f t="shared" si="21"/>
        <v>5098</v>
      </c>
      <c r="J331" s="82"/>
      <c r="K331" s="82"/>
      <c r="L331" s="82"/>
      <c r="M331" s="82"/>
      <c r="N331" s="82"/>
      <c r="O331" s="82"/>
      <c r="P331" s="82"/>
    </row>
    <row r="332" spans="1:16" x14ac:dyDescent="0.2">
      <c r="A332" s="80">
        <f t="shared" si="23"/>
        <v>331</v>
      </c>
      <c r="B332" s="51" t="s">
        <v>26</v>
      </c>
      <c r="C332" s="52">
        <v>813</v>
      </c>
      <c r="D332" s="50">
        <v>42491</v>
      </c>
      <c r="E332" s="84">
        <f t="shared" si="22"/>
        <v>201605</v>
      </c>
      <c r="F332" s="84">
        <f t="shared" si="20"/>
        <v>201601</v>
      </c>
      <c r="G332" s="80">
        <f>IF(IFERROR(MATCH($B332,$B$1:B331,0),0)=0,1,0)</f>
        <v>0</v>
      </c>
      <c r="H332" s="80">
        <f t="array" ref="H332">IF(IFERROR(MATCH($B332&amp;E332,($B$1:B331)&amp;($E$1:E332),0),0)=0,1,0)</f>
        <v>1</v>
      </c>
      <c r="I332" s="80">
        <f t="shared" si="21"/>
        <v>813</v>
      </c>
      <c r="J332" s="82"/>
      <c r="K332" s="82"/>
      <c r="L332" s="82"/>
      <c r="M332" s="82"/>
      <c r="N332" s="82"/>
      <c r="O332" s="82"/>
      <c r="P332" s="82"/>
    </row>
    <row r="333" spans="1:16" x14ac:dyDescent="0.2">
      <c r="A333" s="80">
        <f t="shared" si="23"/>
        <v>332</v>
      </c>
      <c r="B333" s="51" t="s">
        <v>28</v>
      </c>
      <c r="C333" s="52">
        <v>939</v>
      </c>
      <c r="D333" s="50">
        <v>42491</v>
      </c>
      <c r="E333" s="84">
        <f t="shared" si="22"/>
        <v>201605</v>
      </c>
      <c r="F333" s="84">
        <f t="shared" si="20"/>
        <v>201601</v>
      </c>
      <c r="G333" s="80">
        <f>IF(IFERROR(MATCH($B333,$B$1:B332,0),0)=0,1,0)</f>
        <v>0</v>
      </c>
      <c r="H333" s="80">
        <f t="array" ref="H333">IF(IFERROR(MATCH($B333&amp;E333,($B$1:B332)&amp;($E$1:E333),0),0)=0,1,0)</f>
        <v>1</v>
      </c>
      <c r="I333" s="80">
        <f t="shared" si="21"/>
        <v>939</v>
      </c>
      <c r="J333" s="82"/>
      <c r="K333" s="82"/>
      <c r="L333" s="82"/>
      <c r="M333" s="82"/>
      <c r="N333" s="82"/>
      <c r="O333" s="82"/>
      <c r="P333" s="82"/>
    </row>
    <row r="334" spans="1:16" x14ac:dyDescent="0.2">
      <c r="A334" s="80">
        <f t="shared" si="23"/>
        <v>333</v>
      </c>
      <c r="B334" s="51" t="s">
        <v>30</v>
      </c>
      <c r="C334" s="52">
        <v>68</v>
      </c>
      <c r="D334" s="50">
        <v>42491</v>
      </c>
      <c r="E334" s="84">
        <f t="shared" si="22"/>
        <v>201605</v>
      </c>
      <c r="F334" s="84">
        <f t="shared" si="20"/>
        <v>201601</v>
      </c>
      <c r="G334" s="80">
        <f>IF(IFERROR(MATCH($B334,$B$1:B333,0),0)=0,1,0)</f>
        <v>0</v>
      </c>
      <c r="H334" s="80">
        <f t="array" ref="H334">IF(IFERROR(MATCH($B334&amp;E334,($B$1:B333)&amp;($E$1:E334),0),0)=0,1,0)</f>
        <v>1</v>
      </c>
      <c r="I334" s="80">
        <f t="shared" si="21"/>
        <v>68</v>
      </c>
      <c r="J334" s="82"/>
      <c r="K334" s="82"/>
      <c r="L334" s="82"/>
      <c r="M334" s="82"/>
      <c r="N334" s="82"/>
      <c r="O334" s="82"/>
      <c r="P334" s="82"/>
    </row>
    <row r="335" spans="1:16" x14ac:dyDescent="0.2">
      <c r="A335" s="80">
        <f t="shared" si="23"/>
        <v>334</v>
      </c>
      <c r="B335" s="51" t="s">
        <v>32</v>
      </c>
      <c r="C335" s="52">
        <v>415</v>
      </c>
      <c r="D335" s="50">
        <v>42491</v>
      </c>
      <c r="E335" s="84">
        <f t="shared" si="22"/>
        <v>201605</v>
      </c>
      <c r="F335" s="84">
        <f t="shared" si="20"/>
        <v>201601</v>
      </c>
      <c r="G335" s="80">
        <f>IF(IFERROR(MATCH($B335,$B$1:B334,0),0)=0,1,0)</f>
        <v>0</v>
      </c>
      <c r="H335" s="80">
        <f t="array" ref="H335">IF(IFERROR(MATCH($B335&amp;E335,($B$1:B334)&amp;($E$1:E335),0),0)=0,1,0)</f>
        <v>1</v>
      </c>
      <c r="I335" s="80">
        <f t="shared" si="21"/>
        <v>415</v>
      </c>
      <c r="J335" s="82"/>
      <c r="K335" s="82"/>
      <c r="L335" s="82"/>
      <c r="M335" s="82"/>
      <c r="N335" s="82"/>
      <c r="O335" s="82"/>
      <c r="P335" s="82"/>
    </row>
    <row r="336" spans="1:16" x14ac:dyDescent="0.2">
      <c r="A336" s="80">
        <f t="shared" si="23"/>
        <v>335</v>
      </c>
      <c r="B336" s="51" t="s">
        <v>34</v>
      </c>
      <c r="C336" s="52">
        <v>407</v>
      </c>
      <c r="D336" s="50">
        <v>42491</v>
      </c>
      <c r="E336" s="84">
        <f t="shared" si="22"/>
        <v>201605</v>
      </c>
      <c r="F336" s="84">
        <f t="shared" si="20"/>
        <v>201601</v>
      </c>
      <c r="G336" s="80">
        <f>IF(IFERROR(MATCH($B336,$B$1:B335,0),0)=0,1,0)</f>
        <v>0</v>
      </c>
      <c r="H336" s="80">
        <f t="array" ref="H336">IF(IFERROR(MATCH($B336&amp;E336,($B$1:B335)&amp;($E$1:E336),0),0)=0,1,0)</f>
        <v>1</v>
      </c>
      <c r="I336" s="80">
        <f t="shared" si="21"/>
        <v>407</v>
      </c>
      <c r="J336" s="82"/>
      <c r="K336" s="82"/>
      <c r="L336" s="82"/>
      <c r="M336" s="82"/>
      <c r="N336" s="82"/>
      <c r="O336" s="82"/>
      <c r="P336" s="82"/>
    </row>
    <row r="337" spans="1:16" x14ac:dyDescent="0.2">
      <c r="A337" s="80">
        <f t="shared" si="23"/>
        <v>336</v>
      </c>
      <c r="B337" s="48" t="s">
        <v>35</v>
      </c>
      <c r="C337" s="49">
        <v>85</v>
      </c>
      <c r="D337" s="50">
        <v>42491</v>
      </c>
      <c r="E337" s="84">
        <f t="shared" si="22"/>
        <v>201605</v>
      </c>
      <c r="F337" s="84">
        <f t="shared" si="20"/>
        <v>201601</v>
      </c>
      <c r="G337" s="80">
        <f>IF(IFERROR(MATCH($B337,$B$1:B336,0),0)=0,1,0)</f>
        <v>0</v>
      </c>
      <c r="H337" s="80">
        <f t="array" ref="H337">IF(IFERROR(MATCH($B337&amp;E337,($B$1:B336)&amp;($E$1:E337),0),0)=0,1,0)</f>
        <v>1</v>
      </c>
      <c r="I337" s="80">
        <f t="shared" si="21"/>
        <v>85</v>
      </c>
      <c r="J337" s="82"/>
      <c r="K337" s="82"/>
      <c r="L337" s="82"/>
      <c r="M337" s="82"/>
      <c r="N337" s="82"/>
      <c r="O337" s="82"/>
      <c r="P337" s="82"/>
    </row>
    <row r="338" spans="1:16" x14ac:dyDescent="0.2">
      <c r="A338" s="80">
        <f t="shared" si="23"/>
        <v>337</v>
      </c>
      <c r="B338" s="48" t="s">
        <v>37</v>
      </c>
      <c r="C338" s="49">
        <v>256</v>
      </c>
      <c r="D338" s="50">
        <v>42491</v>
      </c>
      <c r="E338" s="84">
        <f t="shared" si="22"/>
        <v>201605</v>
      </c>
      <c r="F338" s="84">
        <f t="shared" si="20"/>
        <v>201601</v>
      </c>
      <c r="G338" s="80">
        <f>IF(IFERROR(MATCH($B338,$B$1:B337,0),0)=0,1,0)</f>
        <v>0</v>
      </c>
      <c r="H338" s="80">
        <f t="array" ref="H338">IF(IFERROR(MATCH($B338&amp;E338,($B$1:B337)&amp;($E$1:E338),0),0)=0,1,0)</f>
        <v>1</v>
      </c>
      <c r="I338" s="80">
        <f t="shared" si="21"/>
        <v>256</v>
      </c>
      <c r="J338" s="82"/>
      <c r="K338" s="82"/>
      <c r="L338" s="82"/>
      <c r="M338" s="82"/>
      <c r="N338" s="82"/>
      <c r="O338" s="82"/>
      <c r="P338" s="82"/>
    </row>
    <row r="339" spans="1:16" x14ac:dyDescent="0.2">
      <c r="A339" s="80">
        <f t="shared" si="23"/>
        <v>338</v>
      </c>
      <c r="B339" s="51" t="s">
        <v>38</v>
      </c>
      <c r="C339" s="52">
        <v>70</v>
      </c>
      <c r="D339" s="50">
        <v>42491</v>
      </c>
      <c r="E339" s="84">
        <f t="shared" si="22"/>
        <v>201605</v>
      </c>
      <c r="F339" s="84">
        <f t="shared" si="20"/>
        <v>201601</v>
      </c>
      <c r="G339" s="80">
        <f>IF(IFERROR(MATCH($B339,$B$1:B338,0),0)=0,1,0)</f>
        <v>0</v>
      </c>
      <c r="H339" s="80">
        <f t="array" ref="H339">IF(IFERROR(MATCH($B339&amp;E339,($B$1:B338)&amp;($E$1:E339),0),0)=0,1,0)</f>
        <v>1</v>
      </c>
      <c r="I339" s="80">
        <f t="shared" si="21"/>
        <v>70</v>
      </c>
      <c r="J339" s="82"/>
      <c r="K339" s="82"/>
      <c r="L339" s="82"/>
      <c r="M339" s="82"/>
      <c r="N339" s="82"/>
      <c r="O339" s="82"/>
      <c r="P339" s="82"/>
    </row>
    <row r="340" spans="1:16" x14ac:dyDescent="0.2">
      <c r="A340" s="80">
        <f t="shared" si="23"/>
        <v>339</v>
      </c>
      <c r="B340" s="51" t="s">
        <v>41</v>
      </c>
      <c r="C340" s="52">
        <v>335</v>
      </c>
      <c r="D340" s="50">
        <v>42491</v>
      </c>
      <c r="E340" s="84">
        <f t="shared" si="22"/>
        <v>201605</v>
      </c>
      <c r="F340" s="84">
        <f t="shared" si="20"/>
        <v>201601</v>
      </c>
      <c r="G340" s="80">
        <f>IF(IFERROR(MATCH($B340,$B$1:B339,0),0)=0,1,0)</f>
        <v>0</v>
      </c>
      <c r="H340" s="80">
        <f t="array" ref="H340">IF(IFERROR(MATCH($B340&amp;E340,($B$1:B339)&amp;($E$1:E340),0),0)=0,1,0)</f>
        <v>1</v>
      </c>
      <c r="I340" s="80">
        <f t="shared" si="21"/>
        <v>335</v>
      </c>
      <c r="J340" s="82"/>
      <c r="K340" s="82"/>
      <c r="L340" s="82"/>
      <c r="M340" s="82"/>
      <c r="N340" s="82"/>
      <c r="O340" s="82"/>
      <c r="P340" s="82"/>
    </row>
    <row r="341" spans="1:16" x14ac:dyDescent="0.2">
      <c r="A341" s="80">
        <f t="shared" si="23"/>
        <v>340</v>
      </c>
      <c r="B341" s="48" t="s">
        <v>42</v>
      </c>
      <c r="C341" s="49">
        <v>239.00000000000003</v>
      </c>
      <c r="D341" s="50">
        <v>42491</v>
      </c>
      <c r="E341" s="84">
        <f t="shared" si="22"/>
        <v>201605</v>
      </c>
      <c r="F341" s="84">
        <f t="shared" si="20"/>
        <v>201601</v>
      </c>
      <c r="G341" s="80">
        <f>IF(IFERROR(MATCH($B341,$B$1:B340,0),0)=0,1,0)</f>
        <v>0</v>
      </c>
      <c r="H341" s="80">
        <f t="array" ref="H341">IF(IFERROR(MATCH($B341&amp;E341,($B$1:B340)&amp;($E$1:E341),0),0)=0,1,0)</f>
        <v>1</v>
      </c>
      <c r="I341" s="80">
        <f t="shared" si="21"/>
        <v>239.00000000000003</v>
      </c>
      <c r="J341" s="82"/>
      <c r="K341" s="82"/>
      <c r="L341" s="82"/>
      <c r="M341" s="82"/>
      <c r="N341" s="82"/>
      <c r="O341" s="82"/>
      <c r="P341" s="82"/>
    </row>
    <row r="342" spans="1:16" x14ac:dyDescent="0.2">
      <c r="A342" s="80">
        <f t="shared" si="23"/>
        <v>341</v>
      </c>
      <c r="B342" s="48" t="s">
        <v>44</v>
      </c>
      <c r="C342" s="49">
        <v>10</v>
      </c>
      <c r="D342" s="50">
        <v>42491</v>
      </c>
      <c r="E342" s="84">
        <f t="shared" si="22"/>
        <v>201605</v>
      </c>
      <c r="F342" s="84">
        <f t="shared" si="20"/>
        <v>201601</v>
      </c>
      <c r="G342" s="80">
        <f>IF(IFERROR(MATCH($B342,$B$1:B341,0),0)=0,1,0)</f>
        <v>0</v>
      </c>
      <c r="H342" s="80">
        <f t="array" ref="H342">IF(IFERROR(MATCH($B342&amp;E342,($B$1:B341)&amp;($E$1:E342),0),0)=0,1,0)</f>
        <v>1</v>
      </c>
      <c r="I342" s="80">
        <f t="shared" si="21"/>
        <v>10</v>
      </c>
      <c r="J342" s="82"/>
      <c r="K342" s="82"/>
      <c r="L342" s="82"/>
      <c r="M342" s="82"/>
      <c r="N342" s="82"/>
      <c r="O342" s="82"/>
      <c r="P342" s="82"/>
    </row>
    <row r="343" spans="1:16" x14ac:dyDescent="0.2">
      <c r="A343" s="80">
        <f t="shared" si="23"/>
        <v>342</v>
      </c>
      <c r="B343" s="51" t="s">
        <v>45</v>
      </c>
      <c r="C343" s="52">
        <v>239.00000000000003</v>
      </c>
      <c r="D343" s="50">
        <v>42491</v>
      </c>
      <c r="E343" s="84">
        <f t="shared" si="22"/>
        <v>201605</v>
      </c>
      <c r="F343" s="84">
        <f t="shared" si="20"/>
        <v>201601</v>
      </c>
      <c r="G343" s="80">
        <f>IF(IFERROR(MATCH($B343,$B$1:B342,0),0)=0,1,0)</f>
        <v>0</v>
      </c>
      <c r="H343" s="80">
        <f t="array" ref="H343">IF(IFERROR(MATCH($B343&amp;E343,($B$1:B342)&amp;($E$1:E343),0),0)=0,1,0)</f>
        <v>1</v>
      </c>
      <c r="I343" s="80">
        <f t="shared" si="21"/>
        <v>239.00000000000003</v>
      </c>
      <c r="J343" s="82"/>
      <c r="K343" s="82"/>
      <c r="L343" s="82"/>
      <c r="M343" s="82"/>
      <c r="N343" s="82"/>
      <c r="O343" s="82"/>
      <c r="P343" s="82"/>
    </row>
    <row r="344" spans="1:16" x14ac:dyDescent="0.2">
      <c r="A344" s="80">
        <f t="shared" si="23"/>
        <v>343</v>
      </c>
      <c r="B344" s="51" t="s">
        <v>49</v>
      </c>
      <c r="C344" s="52">
        <v>50</v>
      </c>
      <c r="D344" s="50">
        <v>42491</v>
      </c>
      <c r="E344" s="84">
        <f t="shared" si="22"/>
        <v>201605</v>
      </c>
      <c r="F344" s="84">
        <f t="shared" si="20"/>
        <v>201601</v>
      </c>
      <c r="G344" s="80">
        <f>IF(IFERROR(MATCH($B344,$B$1:B343,0),0)=0,1,0)</f>
        <v>0</v>
      </c>
      <c r="H344" s="80">
        <f t="array" ref="H344">IF(IFERROR(MATCH($B344&amp;E344,($B$1:B343)&amp;($E$1:E344),0),0)=0,1,0)</f>
        <v>1</v>
      </c>
      <c r="I344" s="80">
        <f t="shared" si="21"/>
        <v>50</v>
      </c>
      <c r="J344" s="82"/>
      <c r="K344" s="82"/>
      <c r="L344" s="82"/>
      <c r="M344" s="82"/>
      <c r="N344" s="82"/>
      <c r="O344" s="82"/>
      <c r="P344" s="82"/>
    </row>
    <row r="345" spans="1:16" x14ac:dyDescent="0.2">
      <c r="A345" s="80">
        <f t="shared" si="23"/>
        <v>344</v>
      </c>
      <c r="B345" s="48" t="s">
        <v>52</v>
      </c>
      <c r="C345" s="49">
        <v>51</v>
      </c>
      <c r="D345" s="50">
        <v>42491</v>
      </c>
      <c r="E345" s="84">
        <f t="shared" si="22"/>
        <v>201605</v>
      </c>
      <c r="F345" s="84">
        <f t="shared" si="20"/>
        <v>201601</v>
      </c>
      <c r="G345" s="80">
        <f>IF(IFERROR(MATCH($B345,$B$1:B344,0),0)=0,1,0)</f>
        <v>0</v>
      </c>
      <c r="H345" s="80">
        <f t="array" ref="H345">IF(IFERROR(MATCH($B345&amp;E345,($B$1:B344)&amp;($E$1:E345),0),0)=0,1,0)</f>
        <v>1</v>
      </c>
      <c r="I345" s="80">
        <f t="shared" si="21"/>
        <v>51</v>
      </c>
      <c r="J345" s="82"/>
      <c r="K345" s="82"/>
      <c r="L345" s="82"/>
      <c r="M345" s="82"/>
      <c r="N345" s="82"/>
      <c r="O345" s="82"/>
      <c r="P345" s="82"/>
    </row>
    <row r="346" spans="1:16" x14ac:dyDescent="0.2">
      <c r="A346" s="80">
        <f t="shared" si="23"/>
        <v>345</v>
      </c>
      <c r="B346" s="51" t="s">
        <v>53</v>
      </c>
      <c r="C346" s="52">
        <v>98</v>
      </c>
      <c r="D346" s="50">
        <v>42491</v>
      </c>
      <c r="E346" s="84">
        <f t="shared" si="22"/>
        <v>201605</v>
      </c>
      <c r="F346" s="84">
        <f t="shared" si="20"/>
        <v>201601</v>
      </c>
      <c r="G346" s="80">
        <f>IF(IFERROR(MATCH($B346,$B$1:B345,0),0)=0,1,0)</f>
        <v>0</v>
      </c>
      <c r="H346" s="80">
        <f t="array" ref="H346">IF(IFERROR(MATCH($B346&amp;E346,($B$1:B345)&amp;($E$1:E346),0),0)=0,1,0)</f>
        <v>1</v>
      </c>
      <c r="I346" s="80">
        <f t="shared" si="21"/>
        <v>98</v>
      </c>
      <c r="J346" s="82"/>
      <c r="K346" s="82"/>
      <c r="L346" s="82"/>
      <c r="M346" s="82"/>
      <c r="N346" s="82"/>
      <c r="O346" s="82"/>
      <c r="P346" s="82"/>
    </row>
    <row r="347" spans="1:16" x14ac:dyDescent="0.2">
      <c r="A347" s="80">
        <f t="shared" si="23"/>
        <v>346</v>
      </c>
      <c r="B347" s="48" t="s">
        <v>54</v>
      </c>
      <c r="C347" s="49">
        <v>34</v>
      </c>
      <c r="D347" s="50">
        <v>42491</v>
      </c>
      <c r="E347" s="84">
        <f t="shared" si="22"/>
        <v>201605</v>
      </c>
      <c r="F347" s="84">
        <f t="shared" si="20"/>
        <v>201601</v>
      </c>
      <c r="G347" s="80">
        <f>IF(IFERROR(MATCH($B347,$B$1:B346,0),0)=0,1,0)</f>
        <v>0</v>
      </c>
      <c r="H347" s="80">
        <f t="array" ref="H347">IF(IFERROR(MATCH($B347&amp;E347,($B$1:B346)&amp;($E$1:E347),0),0)=0,1,0)</f>
        <v>1</v>
      </c>
      <c r="I347" s="80">
        <f t="shared" si="21"/>
        <v>34</v>
      </c>
      <c r="J347" s="82"/>
      <c r="K347" s="82"/>
      <c r="L347" s="82"/>
      <c r="M347" s="82"/>
      <c r="N347" s="82"/>
      <c r="O347" s="82"/>
      <c r="P347" s="82"/>
    </row>
    <row r="348" spans="1:16" x14ac:dyDescent="0.2">
      <c r="A348" s="80">
        <f t="shared" si="23"/>
        <v>347</v>
      </c>
      <c r="B348" s="48" t="s">
        <v>56</v>
      </c>
      <c r="C348" s="49">
        <v>25</v>
      </c>
      <c r="D348" s="50">
        <v>42491</v>
      </c>
      <c r="E348" s="84">
        <f t="shared" si="22"/>
        <v>201605</v>
      </c>
      <c r="F348" s="84">
        <f t="shared" si="20"/>
        <v>201601</v>
      </c>
      <c r="G348" s="80">
        <f>IF(IFERROR(MATCH($B348,$B$1:B347,0),0)=0,1,0)</f>
        <v>0</v>
      </c>
      <c r="H348" s="80">
        <f t="array" ref="H348">IF(IFERROR(MATCH($B348&amp;E348,($B$1:B347)&amp;($E$1:E348),0),0)=0,1,0)</f>
        <v>1</v>
      </c>
      <c r="I348" s="80">
        <f t="shared" si="21"/>
        <v>25</v>
      </c>
      <c r="J348" s="82"/>
      <c r="K348" s="82"/>
      <c r="L348" s="82"/>
      <c r="M348" s="82"/>
      <c r="N348" s="82"/>
      <c r="O348" s="82"/>
      <c r="P348" s="82"/>
    </row>
    <row r="349" spans="1:16" x14ac:dyDescent="0.2">
      <c r="A349" s="80">
        <f t="shared" si="23"/>
        <v>348</v>
      </c>
      <c r="B349" s="51" t="s">
        <v>57</v>
      </c>
      <c r="C349" s="52">
        <v>256</v>
      </c>
      <c r="D349" s="50">
        <v>42491</v>
      </c>
      <c r="E349" s="84">
        <f t="shared" si="22"/>
        <v>201605</v>
      </c>
      <c r="F349" s="84">
        <f t="shared" si="20"/>
        <v>201601</v>
      </c>
      <c r="G349" s="80">
        <f>IF(IFERROR(MATCH($B349,$B$1:B348,0),0)=0,1,0)</f>
        <v>0</v>
      </c>
      <c r="H349" s="80">
        <f t="array" ref="H349">IF(IFERROR(MATCH($B349&amp;E349,($B$1:B348)&amp;($E$1:E349),0),0)=0,1,0)</f>
        <v>1</v>
      </c>
      <c r="I349" s="80">
        <f t="shared" si="21"/>
        <v>256</v>
      </c>
      <c r="J349" s="82"/>
      <c r="K349" s="82"/>
      <c r="L349" s="82"/>
      <c r="M349" s="82"/>
      <c r="N349" s="82"/>
      <c r="O349" s="82"/>
      <c r="P349" s="82"/>
    </row>
    <row r="350" spans="1:16" x14ac:dyDescent="0.2">
      <c r="A350" s="80">
        <f t="shared" si="23"/>
        <v>349</v>
      </c>
      <c r="B350" s="51" t="s">
        <v>59</v>
      </c>
      <c r="C350" s="52">
        <v>500.99999999999994</v>
      </c>
      <c r="D350" s="50">
        <v>42491</v>
      </c>
      <c r="E350" s="84">
        <f t="shared" si="22"/>
        <v>201605</v>
      </c>
      <c r="F350" s="84">
        <f t="shared" si="20"/>
        <v>201601</v>
      </c>
      <c r="G350" s="80">
        <f>IF(IFERROR(MATCH($B350,$B$1:B349,0),0)=0,1,0)</f>
        <v>0</v>
      </c>
      <c r="H350" s="80">
        <f t="array" ref="H350">IF(IFERROR(MATCH($B350&amp;E350,($B$1:B349)&amp;($E$1:E350),0),0)=0,1,0)</f>
        <v>1</v>
      </c>
      <c r="I350" s="80">
        <f t="shared" si="21"/>
        <v>500.99999999999994</v>
      </c>
      <c r="J350" s="82"/>
      <c r="K350" s="82"/>
      <c r="L350" s="82"/>
      <c r="M350" s="82"/>
      <c r="N350" s="82"/>
      <c r="O350" s="82"/>
      <c r="P350" s="82"/>
    </row>
    <row r="351" spans="1:16" x14ac:dyDescent="0.2">
      <c r="A351" s="80">
        <f t="shared" si="23"/>
        <v>350</v>
      </c>
      <c r="B351" s="48" t="s">
        <v>60</v>
      </c>
      <c r="C351" s="49">
        <v>4</v>
      </c>
      <c r="D351" s="50">
        <v>42491</v>
      </c>
      <c r="E351" s="84">
        <f t="shared" si="22"/>
        <v>201605</v>
      </c>
      <c r="F351" s="84">
        <f t="shared" si="20"/>
        <v>201601</v>
      </c>
      <c r="G351" s="80">
        <f>IF(IFERROR(MATCH($B351,$B$1:B350,0),0)=0,1,0)</f>
        <v>0</v>
      </c>
      <c r="H351" s="80">
        <f t="array" ref="H351">IF(IFERROR(MATCH($B351&amp;E351,($B$1:B350)&amp;($E$1:E351),0),0)=0,1,0)</f>
        <v>1</v>
      </c>
      <c r="I351" s="80">
        <f t="shared" si="21"/>
        <v>4</v>
      </c>
      <c r="J351" s="82"/>
      <c r="K351" s="82"/>
      <c r="L351" s="82"/>
      <c r="M351" s="82"/>
      <c r="N351" s="82"/>
      <c r="O351" s="82"/>
      <c r="P351" s="82"/>
    </row>
    <row r="352" spans="1:16" x14ac:dyDescent="0.2">
      <c r="A352" s="80">
        <f t="shared" si="23"/>
        <v>351</v>
      </c>
      <c r="B352" s="48" t="s">
        <v>64</v>
      </c>
      <c r="C352" s="49">
        <v>2263</v>
      </c>
      <c r="D352" s="50">
        <v>42491</v>
      </c>
      <c r="E352" s="84">
        <f t="shared" si="22"/>
        <v>201605</v>
      </c>
      <c r="F352" s="84">
        <f t="shared" si="20"/>
        <v>201602</v>
      </c>
      <c r="G352" s="80">
        <f>IF(IFERROR(MATCH($B352,$B$1:B351,0),0)=0,1,0)</f>
        <v>0</v>
      </c>
      <c r="H352" s="80">
        <f t="array" ref="H352">IF(IFERROR(MATCH($B352&amp;E352,($B$1:B351)&amp;($E$1:E352),0),0)=0,1,0)</f>
        <v>1</v>
      </c>
      <c r="I352" s="80">
        <f t="shared" si="21"/>
        <v>2263</v>
      </c>
      <c r="J352" s="82"/>
      <c r="K352" s="82"/>
      <c r="L352" s="82"/>
      <c r="M352" s="82"/>
      <c r="N352" s="82"/>
      <c r="O352" s="82"/>
      <c r="P352" s="82"/>
    </row>
    <row r="353" spans="1:16" x14ac:dyDescent="0.2">
      <c r="A353" s="80">
        <f t="shared" si="23"/>
        <v>352</v>
      </c>
      <c r="B353" s="48" t="s">
        <v>66</v>
      </c>
      <c r="C353" s="49">
        <v>2746</v>
      </c>
      <c r="D353" s="50">
        <v>42491</v>
      </c>
      <c r="E353" s="84">
        <f t="shared" si="22"/>
        <v>201605</v>
      </c>
      <c r="F353" s="84">
        <f t="shared" si="20"/>
        <v>201602</v>
      </c>
      <c r="G353" s="80">
        <f>IF(IFERROR(MATCH($B353,$B$1:B352,0),0)=0,1,0)</f>
        <v>0</v>
      </c>
      <c r="H353" s="80">
        <f t="array" ref="H353">IF(IFERROR(MATCH($B353&amp;E353,($B$1:B352)&amp;($E$1:E353),0),0)=0,1,0)</f>
        <v>1</v>
      </c>
      <c r="I353" s="80">
        <f t="shared" si="21"/>
        <v>2746</v>
      </c>
      <c r="J353" s="82"/>
      <c r="K353" s="82"/>
      <c r="L353" s="82"/>
      <c r="M353" s="82"/>
      <c r="N353" s="82"/>
      <c r="O353" s="82"/>
      <c r="P353" s="82"/>
    </row>
    <row r="354" spans="1:16" x14ac:dyDescent="0.2">
      <c r="A354" s="80">
        <f t="shared" si="23"/>
        <v>353</v>
      </c>
      <c r="B354" s="51" t="s">
        <v>67</v>
      </c>
      <c r="C354" s="52">
        <v>1343</v>
      </c>
      <c r="D354" s="50">
        <v>42491</v>
      </c>
      <c r="E354" s="84">
        <f t="shared" si="22"/>
        <v>201605</v>
      </c>
      <c r="F354" s="84">
        <f t="shared" si="20"/>
        <v>201602</v>
      </c>
      <c r="G354" s="80">
        <f>IF(IFERROR(MATCH($B354,$B$1:B353,0),0)=0,1,0)</f>
        <v>0</v>
      </c>
      <c r="H354" s="80">
        <f t="array" ref="H354">IF(IFERROR(MATCH($B354&amp;E354,($B$1:B353)&amp;($E$1:E354),0),0)=0,1,0)</f>
        <v>1</v>
      </c>
      <c r="I354" s="80">
        <f t="shared" si="21"/>
        <v>1343</v>
      </c>
      <c r="J354" s="82"/>
      <c r="K354" s="82"/>
      <c r="L354" s="82"/>
      <c r="M354" s="82"/>
      <c r="N354" s="82"/>
      <c r="O354" s="82"/>
      <c r="P354" s="82"/>
    </row>
    <row r="355" spans="1:16" x14ac:dyDescent="0.2">
      <c r="A355" s="80">
        <f t="shared" si="23"/>
        <v>354</v>
      </c>
      <c r="B355" s="51" t="s">
        <v>69</v>
      </c>
      <c r="C355" s="52">
        <v>78</v>
      </c>
      <c r="D355" s="50">
        <v>42491</v>
      </c>
      <c r="E355" s="84">
        <f t="shared" si="22"/>
        <v>201605</v>
      </c>
      <c r="F355" s="84">
        <f t="shared" si="20"/>
        <v>201602</v>
      </c>
      <c r="G355" s="80">
        <f>IF(IFERROR(MATCH($B355,$B$1:B354,0),0)=0,1,0)</f>
        <v>0</v>
      </c>
      <c r="H355" s="80">
        <f t="array" ref="H355">IF(IFERROR(MATCH($B355&amp;E355,($B$1:B354)&amp;($E$1:E355),0),0)=0,1,0)</f>
        <v>1</v>
      </c>
      <c r="I355" s="80">
        <f t="shared" si="21"/>
        <v>78</v>
      </c>
      <c r="J355" s="82"/>
      <c r="K355" s="82"/>
      <c r="L355" s="82"/>
      <c r="M355" s="82"/>
      <c r="N355" s="82"/>
      <c r="O355" s="82"/>
      <c r="P355" s="82"/>
    </row>
    <row r="356" spans="1:16" x14ac:dyDescent="0.2">
      <c r="A356" s="80">
        <f t="shared" si="23"/>
        <v>355</v>
      </c>
      <c r="B356" s="48" t="s">
        <v>70</v>
      </c>
      <c r="C356" s="49">
        <v>186</v>
      </c>
      <c r="D356" s="50">
        <v>42491</v>
      </c>
      <c r="E356" s="84">
        <f t="shared" si="22"/>
        <v>201605</v>
      </c>
      <c r="F356" s="84">
        <f t="shared" si="20"/>
        <v>201602</v>
      </c>
      <c r="G356" s="80">
        <f>IF(IFERROR(MATCH($B356,$B$1:B355,0),0)=0,1,0)</f>
        <v>0</v>
      </c>
      <c r="H356" s="80">
        <f t="array" ref="H356">IF(IFERROR(MATCH($B356&amp;E356,($B$1:B355)&amp;($E$1:E356),0),0)=0,1,0)</f>
        <v>1</v>
      </c>
      <c r="I356" s="80">
        <f t="shared" si="21"/>
        <v>186</v>
      </c>
      <c r="J356" s="82"/>
      <c r="K356" s="82"/>
      <c r="L356" s="82"/>
      <c r="M356" s="82"/>
      <c r="N356" s="82"/>
      <c r="O356" s="82"/>
      <c r="P356" s="82"/>
    </row>
    <row r="357" spans="1:16" x14ac:dyDescent="0.2">
      <c r="A357" s="80">
        <f t="shared" si="23"/>
        <v>356</v>
      </c>
      <c r="B357" s="51" t="s">
        <v>71</v>
      </c>
      <c r="C357" s="52">
        <v>489</v>
      </c>
      <c r="D357" s="50">
        <v>42491</v>
      </c>
      <c r="E357" s="84">
        <f t="shared" si="22"/>
        <v>201605</v>
      </c>
      <c r="F357" s="84">
        <f t="shared" si="20"/>
        <v>201602</v>
      </c>
      <c r="G357" s="80">
        <f>IF(IFERROR(MATCH($B357,$B$1:B356,0),0)=0,1,0)</f>
        <v>0</v>
      </c>
      <c r="H357" s="80">
        <f t="array" ref="H357">IF(IFERROR(MATCH($B357&amp;E357,($B$1:B356)&amp;($E$1:E357),0),0)=0,1,0)</f>
        <v>1</v>
      </c>
      <c r="I357" s="80">
        <f t="shared" si="21"/>
        <v>489</v>
      </c>
      <c r="J357" s="82"/>
      <c r="K357" s="82"/>
      <c r="L357" s="82"/>
      <c r="M357" s="82"/>
      <c r="N357" s="82"/>
      <c r="O357" s="82"/>
      <c r="P357" s="82"/>
    </row>
    <row r="358" spans="1:16" x14ac:dyDescent="0.2">
      <c r="A358" s="80">
        <f t="shared" si="23"/>
        <v>357</v>
      </c>
      <c r="B358" s="48" t="s">
        <v>72</v>
      </c>
      <c r="C358" s="49">
        <v>131</v>
      </c>
      <c r="D358" s="50">
        <v>42491</v>
      </c>
      <c r="E358" s="84">
        <f t="shared" si="22"/>
        <v>201605</v>
      </c>
      <c r="F358" s="84">
        <f t="shared" si="20"/>
        <v>201602</v>
      </c>
      <c r="G358" s="80">
        <f>IF(IFERROR(MATCH($B358,$B$1:B357,0),0)=0,1,0)</f>
        <v>0</v>
      </c>
      <c r="H358" s="80">
        <f t="array" ref="H358">IF(IFERROR(MATCH($B358&amp;E358,($B$1:B357)&amp;($E$1:E358),0),0)=0,1,0)</f>
        <v>1</v>
      </c>
      <c r="I358" s="80">
        <f t="shared" si="21"/>
        <v>131</v>
      </c>
      <c r="J358" s="82"/>
      <c r="K358" s="82"/>
      <c r="L358" s="82"/>
      <c r="M358" s="82"/>
      <c r="N358" s="82"/>
      <c r="O358" s="82"/>
      <c r="P358" s="82"/>
    </row>
    <row r="359" spans="1:16" x14ac:dyDescent="0.2">
      <c r="A359" s="80">
        <f t="shared" si="23"/>
        <v>358</v>
      </c>
      <c r="B359" s="51" t="s">
        <v>75</v>
      </c>
      <c r="C359" s="52">
        <v>1174</v>
      </c>
      <c r="D359" s="50">
        <v>42491</v>
      </c>
      <c r="E359" s="84">
        <f t="shared" si="22"/>
        <v>201605</v>
      </c>
      <c r="F359" s="84">
        <f t="shared" si="20"/>
        <v>201602</v>
      </c>
      <c r="G359" s="80">
        <f>IF(IFERROR(MATCH($B359,$B$1:B358,0),0)=0,1,0)</f>
        <v>0</v>
      </c>
      <c r="H359" s="80">
        <f t="array" ref="H359">IF(IFERROR(MATCH($B359&amp;E359,($B$1:B358)&amp;($E$1:E359),0),0)=0,1,0)</f>
        <v>1</v>
      </c>
      <c r="I359" s="80">
        <f t="shared" si="21"/>
        <v>1174</v>
      </c>
      <c r="J359" s="82"/>
      <c r="K359" s="82"/>
      <c r="L359" s="82"/>
      <c r="M359" s="82"/>
      <c r="N359" s="82"/>
      <c r="O359" s="82"/>
      <c r="P359" s="82"/>
    </row>
    <row r="360" spans="1:16" x14ac:dyDescent="0.2">
      <c r="A360" s="80">
        <f t="shared" si="23"/>
        <v>359</v>
      </c>
      <c r="B360" s="48" t="s">
        <v>76</v>
      </c>
      <c r="C360" s="49">
        <v>30.999999999999996</v>
      </c>
      <c r="D360" s="50">
        <v>42491</v>
      </c>
      <c r="E360" s="84">
        <f t="shared" si="22"/>
        <v>201605</v>
      </c>
      <c r="F360" s="84">
        <f t="shared" si="20"/>
        <v>201602</v>
      </c>
      <c r="G360" s="80">
        <f>IF(IFERROR(MATCH($B360,$B$1:B359,0),0)=0,1,0)</f>
        <v>0</v>
      </c>
      <c r="H360" s="80">
        <f t="array" ref="H360">IF(IFERROR(MATCH($B360&amp;E360,($B$1:B359)&amp;($E$1:E360),0),0)=0,1,0)</f>
        <v>1</v>
      </c>
      <c r="I360" s="80">
        <f t="shared" si="21"/>
        <v>30.999999999999996</v>
      </c>
      <c r="J360" s="82"/>
      <c r="K360" s="82"/>
      <c r="L360" s="82"/>
      <c r="M360" s="82"/>
      <c r="N360" s="82"/>
      <c r="O360" s="82"/>
      <c r="P360" s="82"/>
    </row>
    <row r="361" spans="1:16" x14ac:dyDescent="0.2">
      <c r="A361" s="80">
        <f t="shared" si="23"/>
        <v>360</v>
      </c>
      <c r="B361" s="51" t="s">
        <v>79</v>
      </c>
      <c r="C361" s="52">
        <v>10</v>
      </c>
      <c r="D361" s="50">
        <v>42491</v>
      </c>
      <c r="E361" s="84">
        <f t="shared" si="22"/>
        <v>201605</v>
      </c>
      <c r="F361" s="84">
        <f t="shared" si="20"/>
        <v>201602</v>
      </c>
      <c r="G361" s="80">
        <f>IF(IFERROR(MATCH($B361,$B$1:B360,0),0)=0,1,0)</f>
        <v>0</v>
      </c>
      <c r="H361" s="80">
        <f t="array" ref="H361">IF(IFERROR(MATCH($B361&amp;E361,($B$1:B360)&amp;($E$1:E361),0),0)=0,1,0)</f>
        <v>1</v>
      </c>
      <c r="I361" s="80">
        <f t="shared" si="21"/>
        <v>10</v>
      </c>
      <c r="J361" s="82"/>
      <c r="K361" s="82"/>
      <c r="L361" s="82"/>
      <c r="M361" s="82"/>
      <c r="N361" s="82"/>
      <c r="O361" s="82"/>
      <c r="P361" s="82"/>
    </row>
    <row r="362" spans="1:16" x14ac:dyDescent="0.2">
      <c r="A362" s="80">
        <f t="shared" si="23"/>
        <v>361</v>
      </c>
      <c r="B362" s="48" t="s">
        <v>80</v>
      </c>
      <c r="C362" s="49">
        <v>242</v>
      </c>
      <c r="D362" s="50">
        <v>42491</v>
      </c>
      <c r="E362" s="84">
        <f t="shared" si="22"/>
        <v>201605</v>
      </c>
      <c r="F362" s="84">
        <f t="shared" si="20"/>
        <v>201602</v>
      </c>
      <c r="G362" s="80">
        <f>IF(IFERROR(MATCH($B362,$B$1:B361,0),0)=0,1,0)</f>
        <v>0</v>
      </c>
      <c r="H362" s="80">
        <f t="array" ref="H362">IF(IFERROR(MATCH($B362&amp;E362,($B$1:B361)&amp;($E$1:E362),0),0)=0,1,0)</f>
        <v>1</v>
      </c>
      <c r="I362" s="80">
        <f t="shared" si="21"/>
        <v>242</v>
      </c>
      <c r="J362" s="82"/>
      <c r="K362" s="82"/>
      <c r="L362" s="82"/>
      <c r="M362" s="82"/>
      <c r="N362" s="82"/>
      <c r="O362" s="82"/>
      <c r="P362" s="82"/>
    </row>
    <row r="363" spans="1:16" x14ac:dyDescent="0.2">
      <c r="A363" s="80">
        <f t="shared" si="23"/>
        <v>362</v>
      </c>
      <c r="B363" s="51" t="s">
        <v>81</v>
      </c>
      <c r="C363" s="52">
        <v>93</v>
      </c>
      <c r="D363" s="50">
        <v>42491</v>
      </c>
      <c r="E363" s="84">
        <f t="shared" si="22"/>
        <v>201605</v>
      </c>
      <c r="F363" s="84">
        <f t="shared" si="20"/>
        <v>201602</v>
      </c>
      <c r="G363" s="80">
        <f>IF(IFERROR(MATCH($B363,$B$1:B362,0),0)=0,1,0)</f>
        <v>0</v>
      </c>
      <c r="H363" s="80">
        <f t="array" ref="H363">IF(IFERROR(MATCH($B363&amp;E363,($B$1:B362)&amp;($E$1:E363),0),0)=0,1,0)</f>
        <v>1</v>
      </c>
      <c r="I363" s="80">
        <f t="shared" si="21"/>
        <v>93</v>
      </c>
      <c r="J363" s="82"/>
      <c r="K363" s="82"/>
      <c r="L363" s="82"/>
      <c r="M363" s="82"/>
      <c r="N363" s="82"/>
      <c r="O363" s="82"/>
      <c r="P363" s="82"/>
    </row>
    <row r="364" spans="1:16" x14ac:dyDescent="0.2">
      <c r="A364" s="80">
        <f t="shared" si="23"/>
        <v>363</v>
      </c>
      <c r="B364" s="48" t="s">
        <v>82</v>
      </c>
      <c r="C364" s="49">
        <v>249.00000000000003</v>
      </c>
      <c r="D364" s="50">
        <v>42491</v>
      </c>
      <c r="E364" s="84">
        <f t="shared" si="22"/>
        <v>201605</v>
      </c>
      <c r="F364" s="84">
        <f t="shared" si="20"/>
        <v>201602</v>
      </c>
      <c r="G364" s="80">
        <f>IF(IFERROR(MATCH($B364,$B$1:B363,0),0)=0,1,0)</f>
        <v>0</v>
      </c>
      <c r="H364" s="80">
        <f t="array" ref="H364">IF(IFERROR(MATCH($B364&amp;E364,($B$1:B363)&amp;($E$1:E364),0),0)=0,1,0)</f>
        <v>1</v>
      </c>
      <c r="I364" s="80">
        <f t="shared" si="21"/>
        <v>249.00000000000003</v>
      </c>
      <c r="J364" s="82"/>
      <c r="K364" s="82"/>
      <c r="L364" s="82"/>
      <c r="M364" s="82"/>
      <c r="N364" s="82"/>
      <c r="O364" s="82"/>
      <c r="P364" s="82"/>
    </row>
    <row r="365" spans="1:16" x14ac:dyDescent="0.2">
      <c r="A365" s="80">
        <f t="shared" si="23"/>
        <v>364</v>
      </c>
      <c r="B365" s="51" t="s">
        <v>83</v>
      </c>
      <c r="C365" s="52">
        <v>87</v>
      </c>
      <c r="D365" s="50">
        <v>42491</v>
      </c>
      <c r="E365" s="84">
        <f t="shared" si="22"/>
        <v>201605</v>
      </c>
      <c r="F365" s="84">
        <f t="shared" si="20"/>
        <v>201602</v>
      </c>
      <c r="G365" s="80">
        <f>IF(IFERROR(MATCH($B365,$B$1:B364,0),0)=0,1,0)</f>
        <v>0</v>
      </c>
      <c r="H365" s="80">
        <f t="array" ref="H365">IF(IFERROR(MATCH($B365&amp;E365,($B$1:B364)&amp;($E$1:E365),0),0)=0,1,0)</f>
        <v>1</v>
      </c>
      <c r="I365" s="80">
        <f t="shared" si="21"/>
        <v>87</v>
      </c>
      <c r="J365" s="82"/>
      <c r="K365" s="82"/>
      <c r="L365" s="82"/>
      <c r="M365" s="82"/>
      <c r="N365" s="82"/>
      <c r="O365" s="82"/>
      <c r="P365" s="82"/>
    </row>
    <row r="366" spans="1:16" x14ac:dyDescent="0.2">
      <c r="A366" s="80">
        <f t="shared" si="23"/>
        <v>365</v>
      </c>
      <c r="B366" s="48" t="s">
        <v>84</v>
      </c>
      <c r="C366" s="49">
        <v>237</v>
      </c>
      <c r="D366" s="50">
        <v>42491</v>
      </c>
      <c r="E366" s="84">
        <f t="shared" si="22"/>
        <v>201605</v>
      </c>
      <c r="F366" s="84">
        <f t="shared" si="20"/>
        <v>201602</v>
      </c>
      <c r="G366" s="80">
        <f>IF(IFERROR(MATCH($B366,$B$1:B365,0),0)=0,1,0)</f>
        <v>0</v>
      </c>
      <c r="H366" s="80">
        <f t="array" ref="H366">IF(IFERROR(MATCH($B366&amp;E366,($B$1:B365)&amp;($E$1:E366),0),0)=0,1,0)</f>
        <v>1</v>
      </c>
      <c r="I366" s="80">
        <f t="shared" si="21"/>
        <v>237</v>
      </c>
      <c r="J366" s="82"/>
      <c r="K366" s="82"/>
      <c r="L366" s="82"/>
      <c r="M366" s="82"/>
      <c r="N366" s="82"/>
      <c r="O366" s="82"/>
      <c r="P366" s="82"/>
    </row>
    <row r="367" spans="1:16" x14ac:dyDescent="0.2">
      <c r="A367" s="80">
        <f t="shared" si="23"/>
        <v>366</v>
      </c>
      <c r="B367" s="51" t="s">
        <v>85</v>
      </c>
      <c r="C367" s="52">
        <v>56.999999999999993</v>
      </c>
      <c r="D367" s="50">
        <v>42491</v>
      </c>
      <c r="E367" s="84">
        <f t="shared" si="22"/>
        <v>201605</v>
      </c>
      <c r="F367" s="84">
        <f t="shared" si="20"/>
        <v>201602</v>
      </c>
      <c r="G367" s="80">
        <f>IF(IFERROR(MATCH($B367,$B$1:B366,0),0)=0,1,0)</f>
        <v>0</v>
      </c>
      <c r="H367" s="80">
        <f t="array" ref="H367">IF(IFERROR(MATCH($B367&amp;E367,($B$1:B366)&amp;($E$1:E367),0),0)=0,1,0)</f>
        <v>1</v>
      </c>
      <c r="I367" s="80">
        <f t="shared" si="21"/>
        <v>56.999999999999993</v>
      </c>
      <c r="J367" s="82"/>
      <c r="K367" s="82"/>
      <c r="L367" s="82"/>
      <c r="M367" s="82"/>
      <c r="N367" s="82"/>
      <c r="O367" s="82"/>
      <c r="P367" s="82"/>
    </row>
    <row r="368" spans="1:16" x14ac:dyDescent="0.2">
      <c r="A368" s="80">
        <f t="shared" si="23"/>
        <v>367</v>
      </c>
      <c r="B368" s="48" t="s">
        <v>86</v>
      </c>
      <c r="C368" s="49">
        <v>139</v>
      </c>
      <c r="D368" s="50">
        <v>42491</v>
      </c>
      <c r="E368" s="84">
        <f t="shared" si="22"/>
        <v>201605</v>
      </c>
      <c r="F368" s="84">
        <f t="shared" si="20"/>
        <v>201602</v>
      </c>
      <c r="G368" s="80">
        <f>IF(IFERROR(MATCH($B368,$B$1:B367,0),0)=0,1,0)</f>
        <v>0</v>
      </c>
      <c r="H368" s="80">
        <f t="array" ref="H368">IF(IFERROR(MATCH($B368&amp;E368,($B$1:B367)&amp;($E$1:E368),0),0)=0,1,0)</f>
        <v>1</v>
      </c>
      <c r="I368" s="80">
        <f t="shared" si="21"/>
        <v>139</v>
      </c>
      <c r="J368" s="82"/>
      <c r="K368" s="82"/>
      <c r="L368" s="82"/>
      <c r="M368" s="82"/>
      <c r="N368" s="82"/>
      <c r="O368" s="82"/>
      <c r="P368" s="82"/>
    </row>
    <row r="369" spans="1:16" x14ac:dyDescent="0.2">
      <c r="A369" s="80">
        <f t="shared" si="23"/>
        <v>368</v>
      </c>
      <c r="B369" s="48" t="s">
        <v>88</v>
      </c>
      <c r="C369" s="49">
        <v>19</v>
      </c>
      <c r="D369" s="50">
        <v>42491</v>
      </c>
      <c r="E369" s="84">
        <f t="shared" si="22"/>
        <v>201605</v>
      </c>
      <c r="F369" s="84">
        <f t="shared" si="20"/>
        <v>201602</v>
      </c>
      <c r="G369" s="80">
        <f>IF(IFERROR(MATCH($B369,$B$1:B368,0),0)=0,1,0)</f>
        <v>0</v>
      </c>
      <c r="H369" s="80">
        <f t="array" ref="H369">IF(IFERROR(MATCH($B369&amp;E369,($B$1:B368)&amp;($E$1:E369),0),0)=0,1,0)</f>
        <v>1</v>
      </c>
      <c r="I369" s="80">
        <f t="shared" si="21"/>
        <v>19</v>
      </c>
      <c r="J369" s="82"/>
      <c r="K369" s="82"/>
      <c r="L369" s="82"/>
      <c r="M369" s="82"/>
      <c r="N369" s="82"/>
      <c r="O369" s="82"/>
      <c r="P369" s="82"/>
    </row>
    <row r="370" spans="1:16" x14ac:dyDescent="0.2">
      <c r="A370" s="80">
        <f t="shared" si="23"/>
        <v>369</v>
      </c>
      <c r="B370" s="48" t="s">
        <v>94</v>
      </c>
      <c r="C370" s="49">
        <v>191</v>
      </c>
      <c r="D370" s="50">
        <v>42491</v>
      </c>
      <c r="E370" s="84">
        <f t="shared" si="22"/>
        <v>201605</v>
      </c>
      <c r="F370" s="84">
        <f t="shared" si="20"/>
        <v>201602</v>
      </c>
      <c r="G370" s="80">
        <f>IF(IFERROR(MATCH($B370,$B$1:B369,0),0)=0,1,0)</f>
        <v>0</v>
      </c>
      <c r="H370" s="80">
        <f t="array" ref="H370">IF(IFERROR(MATCH($B370&amp;E370,($B$1:B369)&amp;($E$1:E370),0),0)=0,1,0)</f>
        <v>1</v>
      </c>
      <c r="I370" s="80">
        <f t="shared" si="21"/>
        <v>191</v>
      </c>
      <c r="J370" s="82"/>
      <c r="K370" s="82"/>
      <c r="L370" s="82"/>
      <c r="M370" s="82"/>
      <c r="N370" s="82"/>
      <c r="O370" s="82"/>
      <c r="P370" s="82"/>
    </row>
    <row r="371" spans="1:16" x14ac:dyDescent="0.2">
      <c r="A371" s="80">
        <f t="shared" si="23"/>
        <v>370</v>
      </c>
      <c r="B371" s="51" t="s">
        <v>95</v>
      </c>
      <c r="C371" s="52">
        <v>72</v>
      </c>
      <c r="D371" s="50">
        <v>42491</v>
      </c>
      <c r="E371" s="84">
        <f t="shared" si="22"/>
        <v>201605</v>
      </c>
      <c r="F371" s="84">
        <f t="shared" si="20"/>
        <v>201602</v>
      </c>
      <c r="G371" s="80">
        <f>IF(IFERROR(MATCH($B371,$B$1:B370,0),0)=0,1,0)</f>
        <v>0</v>
      </c>
      <c r="H371" s="80">
        <f t="array" ref="H371">IF(IFERROR(MATCH($B371&amp;E371,($B$1:B370)&amp;($E$1:E371),0),0)=0,1,0)</f>
        <v>1</v>
      </c>
      <c r="I371" s="80">
        <f t="shared" si="21"/>
        <v>72</v>
      </c>
      <c r="J371" s="82"/>
      <c r="K371" s="82"/>
      <c r="L371" s="82"/>
      <c r="M371" s="82"/>
      <c r="N371" s="82"/>
      <c r="O371" s="82"/>
      <c r="P371" s="82"/>
    </row>
    <row r="372" spans="1:16" x14ac:dyDescent="0.2">
      <c r="A372" s="80">
        <f t="shared" si="23"/>
        <v>371</v>
      </c>
      <c r="B372" s="48" t="s">
        <v>98</v>
      </c>
      <c r="C372" s="49">
        <v>151</v>
      </c>
      <c r="D372" s="50">
        <v>42491</v>
      </c>
      <c r="E372" s="84">
        <f t="shared" si="22"/>
        <v>201605</v>
      </c>
      <c r="F372" s="84">
        <f t="shared" si="20"/>
        <v>201602</v>
      </c>
      <c r="G372" s="80">
        <f>IF(IFERROR(MATCH($B372,$B$1:B371,0),0)=0,1,0)</f>
        <v>0</v>
      </c>
      <c r="H372" s="80">
        <f t="array" ref="H372">IF(IFERROR(MATCH($B372&amp;E372,($B$1:B371)&amp;($E$1:E372),0),0)=0,1,0)</f>
        <v>1</v>
      </c>
      <c r="I372" s="80">
        <f t="shared" si="21"/>
        <v>151</v>
      </c>
      <c r="J372" s="82"/>
      <c r="K372" s="82"/>
      <c r="L372" s="82"/>
      <c r="M372" s="82"/>
      <c r="N372" s="82"/>
      <c r="O372" s="82"/>
      <c r="P372" s="82"/>
    </row>
    <row r="373" spans="1:16" x14ac:dyDescent="0.2">
      <c r="A373" s="80">
        <f t="shared" si="23"/>
        <v>372</v>
      </c>
      <c r="B373" s="51" t="s">
        <v>99</v>
      </c>
      <c r="C373" s="52">
        <v>41</v>
      </c>
      <c r="D373" s="50">
        <v>42491</v>
      </c>
      <c r="E373" s="84">
        <f t="shared" si="22"/>
        <v>201605</v>
      </c>
      <c r="F373" s="84">
        <f t="shared" si="20"/>
        <v>201602</v>
      </c>
      <c r="G373" s="80">
        <f>IF(IFERROR(MATCH($B373,$B$1:B372,0),0)=0,1,0)</f>
        <v>0</v>
      </c>
      <c r="H373" s="80">
        <f t="array" ref="H373">IF(IFERROR(MATCH($B373&amp;E373,($B$1:B372)&amp;($E$1:E373),0),0)=0,1,0)</f>
        <v>1</v>
      </c>
      <c r="I373" s="80">
        <f t="shared" si="21"/>
        <v>41</v>
      </c>
      <c r="J373" s="82"/>
      <c r="K373" s="82"/>
      <c r="L373" s="82"/>
      <c r="M373" s="82"/>
      <c r="N373" s="82"/>
      <c r="O373" s="82"/>
      <c r="P373" s="82"/>
    </row>
    <row r="374" spans="1:16" x14ac:dyDescent="0.2">
      <c r="A374" s="80">
        <f t="shared" si="23"/>
        <v>373</v>
      </c>
      <c r="B374" s="48" t="s">
        <v>100</v>
      </c>
      <c r="C374" s="49">
        <v>279</v>
      </c>
      <c r="D374" s="50">
        <v>42491</v>
      </c>
      <c r="E374" s="84">
        <f t="shared" si="22"/>
        <v>201605</v>
      </c>
      <c r="F374" s="84">
        <f t="shared" si="20"/>
        <v>201602</v>
      </c>
      <c r="G374" s="80">
        <f>IF(IFERROR(MATCH($B374,$B$1:B373,0),0)=0,1,0)</f>
        <v>0</v>
      </c>
      <c r="H374" s="80">
        <f t="array" ref="H374">IF(IFERROR(MATCH($B374&amp;E374,($B$1:B373)&amp;($E$1:E374),0),0)=0,1,0)</f>
        <v>1</v>
      </c>
      <c r="I374" s="80">
        <f t="shared" si="21"/>
        <v>279</v>
      </c>
      <c r="J374" s="82"/>
      <c r="K374" s="82"/>
      <c r="L374" s="82"/>
      <c r="M374" s="82"/>
      <c r="N374" s="82"/>
      <c r="O374" s="82"/>
      <c r="P374" s="82"/>
    </row>
    <row r="375" spans="1:16" x14ac:dyDescent="0.2">
      <c r="A375" s="80">
        <f t="shared" si="23"/>
        <v>374</v>
      </c>
      <c r="B375" s="51" t="s">
        <v>103</v>
      </c>
      <c r="C375" s="52">
        <v>3207</v>
      </c>
      <c r="D375" s="50">
        <v>42491</v>
      </c>
      <c r="E375" s="84">
        <f t="shared" si="22"/>
        <v>201605</v>
      </c>
      <c r="F375" s="84">
        <f t="shared" si="20"/>
        <v>201603</v>
      </c>
      <c r="G375" s="80">
        <f>IF(IFERROR(MATCH($B375,$B$1:B374,0),0)=0,1,0)</f>
        <v>0</v>
      </c>
      <c r="H375" s="80">
        <f t="array" ref="H375">IF(IFERROR(MATCH($B375&amp;E375,($B$1:B374)&amp;($E$1:E375),0),0)=0,1,0)</f>
        <v>1</v>
      </c>
      <c r="I375" s="80">
        <f t="shared" si="21"/>
        <v>3207</v>
      </c>
      <c r="J375" s="82"/>
      <c r="K375" s="82"/>
      <c r="L375" s="82"/>
      <c r="M375" s="82"/>
      <c r="N375" s="82"/>
      <c r="O375" s="82"/>
      <c r="P375" s="82"/>
    </row>
    <row r="376" spans="1:16" x14ac:dyDescent="0.2">
      <c r="A376" s="80">
        <f t="shared" si="23"/>
        <v>375</v>
      </c>
      <c r="B376" s="51" t="s">
        <v>105</v>
      </c>
      <c r="C376" s="52">
        <v>1023</v>
      </c>
      <c r="D376" s="50">
        <v>42491</v>
      </c>
      <c r="E376" s="84">
        <f t="shared" si="22"/>
        <v>201605</v>
      </c>
      <c r="F376" s="84">
        <f t="shared" si="20"/>
        <v>201603</v>
      </c>
      <c r="G376" s="80">
        <f>IF(IFERROR(MATCH($B376,$B$1:B375,0),0)=0,1,0)</f>
        <v>0</v>
      </c>
      <c r="H376" s="80">
        <f t="array" ref="H376">IF(IFERROR(MATCH($B376&amp;E376,($B$1:B375)&amp;($E$1:E376),0),0)=0,1,0)</f>
        <v>1</v>
      </c>
      <c r="I376" s="80">
        <f t="shared" si="21"/>
        <v>1023</v>
      </c>
      <c r="J376" s="82"/>
      <c r="K376" s="82"/>
      <c r="L376" s="82"/>
      <c r="M376" s="82"/>
      <c r="N376" s="82"/>
      <c r="O376" s="82"/>
      <c r="P376" s="82"/>
    </row>
    <row r="377" spans="1:16" x14ac:dyDescent="0.2">
      <c r="A377" s="80">
        <f t="shared" si="23"/>
        <v>376</v>
      </c>
      <c r="B377" s="48" t="s">
        <v>106</v>
      </c>
      <c r="C377" s="49">
        <v>704</v>
      </c>
      <c r="D377" s="50">
        <v>42491</v>
      </c>
      <c r="E377" s="84">
        <f t="shared" si="22"/>
        <v>201605</v>
      </c>
      <c r="F377" s="84">
        <f t="shared" si="20"/>
        <v>201603</v>
      </c>
      <c r="G377" s="80">
        <f>IF(IFERROR(MATCH($B377,$B$1:B376,0),0)=0,1,0)</f>
        <v>0</v>
      </c>
      <c r="H377" s="80">
        <f t="array" ref="H377">IF(IFERROR(MATCH($B377&amp;E377,($B$1:B376)&amp;($E$1:E377),0),0)=0,1,0)</f>
        <v>1</v>
      </c>
      <c r="I377" s="80">
        <f t="shared" si="21"/>
        <v>704</v>
      </c>
      <c r="J377" s="82"/>
      <c r="K377" s="82"/>
      <c r="L377" s="82"/>
      <c r="M377" s="82"/>
      <c r="N377" s="82"/>
      <c r="O377" s="82"/>
      <c r="P377" s="82"/>
    </row>
    <row r="378" spans="1:16" x14ac:dyDescent="0.2">
      <c r="A378" s="80">
        <f t="shared" si="23"/>
        <v>377</v>
      </c>
      <c r="B378" s="51" t="s">
        <v>107</v>
      </c>
      <c r="C378" s="52">
        <v>1135</v>
      </c>
      <c r="D378" s="50">
        <v>42491</v>
      </c>
      <c r="E378" s="84">
        <f t="shared" si="22"/>
        <v>201605</v>
      </c>
      <c r="F378" s="84">
        <f t="shared" si="20"/>
        <v>201603</v>
      </c>
      <c r="G378" s="80">
        <f>IF(IFERROR(MATCH($B378,$B$1:B377,0),0)=0,1,0)</f>
        <v>0</v>
      </c>
      <c r="H378" s="80">
        <f t="array" ref="H378">IF(IFERROR(MATCH($B378&amp;E378,($B$1:B377)&amp;($E$1:E378),0),0)=0,1,0)</f>
        <v>1</v>
      </c>
      <c r="I378" s="80">
        <f t="shared" si="21"/>
        <v>1135</v>
      </c>
      <c r="J378" s="82"/>
      <c r="K378" s="82"/>
      <c r="L378" s="82"/>
      <c r="M378" s="82"/>
      <c r="N378" s="82"/>
      <c r="O378" s="82"/>
      <c r="P378" s="82"/>
    </row>
    <row r="379" spans="1:16" x14ac:dyDescent="0.2">
      <c r="A379" s="80">
        <f t="shared" si="23"/>
        <v>378</v>
      </c>
      <c r="B379" s="51" t="s">
        <v>109</v>
      </c>
      <c r="C379" s="52">
        <v>394</v>
      </c>
      <c r="D379" s="50">
        <v>42491</v>
      </c>
      <c r="E379" s="84">
        <f t="shared" si="22"/>
        <v>201605</v>
      </c>
      <c r="F379" s="84">
        <f t="shared" si="20"/>
        <v>201603</v>
      </c>
      <c r="G379" s="80">
        <f>IF(IFERROR(MATCH($B379,$B$1:B378,0),0)=0,1,0)</f>
        <v>0</v>
      </c>
      <c r="H379" s="80">
        <f t="array" ref="H379">IF(IFERROR(MATCH($B379&amp;E379,($B$1:B378)&amp;($E$1:E379),0),0)=0,1,0)</f>
        <v>1</v>
      </c>
      <c r="I379" s="80">
        <f t="shared" si="21"/>
        <v>394</v>
      </c>
      <c r="J379" s="82"/>
      <c r="K379" s="82"/>
      <c r="L379" s="82"/>
      <c r="M379" s="82"/>
      <c r="N379" s="82"/>
      <c r="O379" s="82"/>
      <c r="P379" s="82"/>
    </row>
    <row r="380" spans="1:16" x14ac:dyDescent="0.2">
      <c r="A380" s="80">
        <f t="shared" si="23"/>
        <v>379</v>
      </c>
      <c r="B380" s="48" t="s">
        <v>110</v>
      </c>
      <c r="C380" s="49">
        <v>81</v>
      </c>
      <c r="D380" s="50">
        <v>42491</v>
      </c>
      <c r="E380" s="84">
        <f t="shared" si="22"/>
        <v>201605</v>
      </c>
      <c r="F380" s="84">
        <f t="shared" si="20"/>
        <v>201603</v>
      </c>
      <c r="G380" s="80">
        <f>IF(IFERROR(MATCH($B380,$B$1:B379,0),0)=0,1,0)</f>
        <v>0</v>
      </c>
      <c r="H380" s="80">
        <f t="array" ref="H380">IF(IFERROR(MATCH($B380&amp;E380,($B$1:B379)&amp;($E$1:E380),0),0)=0,1,0)</f>
        <v>1</v>
      </c>
      <c r="I380" s="80">
        <f t="shared" si="21"/>
        <v>81</v>
      </c>
      <c r="J380" s="82"/>
      <c r="K380" s="82"/>
      <c r="L380" s="82"/>
      <c r="M380" s="82"/>
      <c r="N380" s="82"/>
      <c r="O380" s="82"/>
      <c r="P380" s="82"/>
    </row>
    <row r="381" spans="1:16" x14ac:dyDescent="0.2">
      <c r="A381" s="80">
        <f t="shared" si="23"/>
        <v>380</v>
      </c>
      <c r="B381" s="48" t="s">
        <v>112</v>
      </c>
      <c r="C381" s="49">
        <v>196</v>
      </c>
      <c r="D381" s="50">
        <v>42491</v>
      </c>
      <c r="E381" s="84">
        <f t="shared" si="22"/>
        <v>201605</v>
      </c>
      <c r="F381" s="84">
        <f t="shared" si="20"/>
        <v>201603</v>
      </c>
      <c r="G381" s="80">
        <f>IF(IFERROR(MATCH($B381,$B$1:B380,0),0)=0,1,0)</f>
        <v>0</v>
      </c>
      <c r="H381" s="80">
        <f t="array" ref="H381">IF(IFERROR(MATCH($B381&amp;E381,($B$1:B380)&amp;($E$1:E381),0),0)=0,1,0)</f>
        <v>1</v>
      </c>
      <c r="I381" s="80">
        <f t="shared" si="21"/>
        <v>196</v>
      </c>
      <c r="J381" s="82"/>
      <c r="K381" s="82"/>
      <c r="L381" s="82"/>
      <c r="M381" s="82"/>
      <c r="N381" s="82"/>
      <c r="O381" s="82"/>
      <c r="P381" s="82"/>
    </row>
    <row r="382" spans="1:16" x14ac:dyDescent="0.2">
      <c r="A382" s="80">
        <f t="shared" si="23"/>
        <v>381</v>
      </c>
      <c r="B382" s="48" t="s">
        <v>114</v>
      </c>
      <c r="C382" s="49">
        <v>282</v>
      </c>
      <c r="D382" s="50">
        <v>42491</v>
      </c>
      <c r="E382" s="84">
        <f t="shared" si="22"/>
        <v>201605</v>
      </c>
      <c r="F382" s="84">
        <f t="shared" si="20"/>
        <v>201603</v>
      </c>
      <c r="G382" s="80">
        <f>IF(IFERROR(MATCH($B382,$B$1:B381,0),0)=0,1,0)</f>
        <v>0</v>
      </c>
      <c r="H382" s="80">
        <f t="array" ref="H382">IF(IFERROR(MATCH($B382&amp;E382,($B$1:B381)&amp;($E$1:E382),0),0)=0,1,0)</f>
        <v>1</v>
      </c>
      <c r="I382" s="80">
        <f t="shared" si="21"/>
        <v>282</v>
      </c>
      <c r="J382" s="82"/>
      <c r="K382" s="82"/>
      <c r="L382" s="82"/>
      <c r="M382" s="82"/>
      <c r="N382" s="82"/>
      <c r="O382" s="82"/>
      <c r="P382" s="82"/>
    </row>
    <row r="383" spans="1:16" x14ac:dyDescent="0.2">
      <c r="A383" s="80">
        <f t="shared" si="23"/>
        <v>382</v>
      </c>
      <c r="B383" s="51" t="s">
        <v>115</v>
      </c>
      <c r="C383" s="52">
        <v>186</v>
      </c>
      <c r="D383" s="50">
        <v>42491</v>
      </c>
      <c r="E383" s="84">
        <f t="shared" si="22"/>
        <v>201605</v>
      </c>
      <c r="F383" s="84">
        <f t="shared" si="20"/>
        <v>201603</v>
      </c>
      <c r="G383" s="80">
        <f>IF(IFERROR(MATCH($B383,$B$1:B382,0),0)=0,1,0)</f>
        <v>0</v>
      </c>
      <c r="H383" s="80">
        <f t="array" ref="H383">IF(IFERROR(MATCH($B383&amp;E383,($B$1:B382)&amp;($E$1:E383),0),0)=0,1,0)</f>
        <v>1</v>
      </c>
      <c r="I383" s="80">
        <f t="shared" si="21"/>
        <v>186</v>
      </c>
      <c r="J383" s="82"/>
      <c r="K383" s="82"/>
      <c r="L383" s="82"/>
      <c r="M383" s="82"/>
      <c r="N383" s="82"/>
      <c r="O383" s="82"/>
      <c r="P383" s="82"/>
    </row>
    <row r="384" spans="1:16" x14ac:dyDescent="0.2">
      <c r="A384" s="80">
        <f t="shared" si="23"/>
        <v>383</v>
      </c>
      <c r="B384" s="51" t="s">
        <v>117</v>
      </c>
      <c r="C384" s="52">
        <v>17</v>
      </c>
      <c r="D384" s="50">
        <v>42491</v>
      </c>
      <c r="E384" s="84">
        <f t="shared" si="22"/>
        <v>201605</v>
      </c>
      <c r="F384" s="84">
        <f t="shared" si="20"/>
        <v>201603</v>
      </c>
      <c r="G384" s="80">
        <f>IF(IFERROR(MATCH($B384,$B$1:B383,0),0)=0,1,0)</f>
        <v>0</v>
      </c>
      <c r="H384" s="80">
        <f t="array" ref="H384">IF(IFERROR(MATCH($B384&amp;E384,($B$1:B383)&amp;($E$1:E384),0),0)=0,1,0)</f>
        <v>1</v>
      </c>
      <c r="I384" s="80">
        <f t="shared" si="21"/>
        <v>17</v>
      </c>
      <c r="J384" s="82"/>
      <c r="K384" s="82"/>
      <c r="L384" s="82"/>
      <c r="M384" s="82"/>
      <c r="N384" s="82"/>
      <c r="O384" s="82"/>
      <c r="P384" s="82"/>
    </row>
    <row r="385" spans="1:16" x14ac:dyDescent="0.2">
      <c r="A385" s="80">
        <f t="shared" si="23"/>
        <v>384</v>
      </c>
      <c r="B385" s="48" t="s">
        <v>118</v>
      </c>
      <c r="C385" s="49">
        <v>118</v>
      </c>
      <c r="D385" s="50">
        <v>42491</v>
      </c>
      <c r="E385" s="84">
        <f t="shared" si="22"/>
        <v>201605</v>
      </c>
      <c r="F385" s="84">
        <f t="shared" si="20"/>
        <v>201603</v>
      </c>
      <c r="G385" s="80">
        <f>IF(IFERROR(MATCH($B385,$B$1:B384,0),0)=0,1,0)</f>
        <v>0</v>
      </c>
      <c r="H385" s="80">
        <f t="array" ref="H385">IF(IFERROR(MATCH($B385&amp;E385,($B$1:B384)&amp;($E$1:E385),0),0)=0,1,0)</f>
        <v>1</v>
      </c>
      <c r="I385" s="80">
        <f t="shared" si="21"/>
        <v>118</v>
      </c>
      <c r="J385" s="82"/>
      <c r="K385" s="82"/>
      <c r="L385" s="82"/>
      <c r="M385" s="82"/>
      <c r="N385" s="82"/>
      <c r="O385" s="82"/>
      <c r="P385" s="82"/>
    </row>
    <row r="386" spans="1:16" x14ac:dyDescent="0.2">
      <c r="A386" s="80">
        <f t="shared" si="23"/>
        <v>385</v>
      </c>
      <c r="B386" s="51" t="s">
        <v>119</v>
      </c>
      <c r="C386" s="52">
        <v>83</v>
      </c>
      <c r="D386" s="50">
        <v>42491</v>
      </c>
      <c r="E386" s="84">
        <f t="shared" si="22"/>
        <v>201605</v>
      </c>
      <c r="F386" s="84">
        <f t="shared" ref="F386:F449" si="24">INDEX($B:$E,MATCH(B386,$B:$B,0),4)</f>
        <v>201603</v>
      </c>
      <c r="G386" s="80">
        <f>IF(IFERROR(MATCH($B386,$B$1:B385,0),0)=0,1,0)</f>
        <v>0</v>
      </c>
      <c r="H386" s="80">
        <f t="array" ref="H386">IF(IFERROR(MATCH($B386&amp;E386,($B$1:B385)&amp;($E$1:E386),0),0)=0,1,0)</f>
        <v>1</v>
      </c>
      <c r="I386" s="80">
        <f t="shared" ref="I386:I449" si="25">SUMIFS($C:$C,$B:$B,$B386,$E:$E,$E386)</f>
        <v>83</v>
      </c>
      <c r="J386" s="82"/>
      <c r="K386" s="82"/>
      <c r="L386" s="82"/>
      <c r="M386" s="82"/>
      <c r="N386" s="82"/>
      <c r="O386" s="82"/>
      <c r="P386" s="82"/>
    </row>
    <row r="387" spans="1:16" x14ac:dyDescent="0.2">
      <c r="A387" s="80">
        <f t="shared" si="23"/>
        <v>386</v>
      </c>
      <c r="B387" s="48" t="s">
        <v>120</v>
      </c>
      <c r="C387" s="49">
        <v>61.000000000000007</v>
      </c>
      <c r="D387" s="50">
        <v>42491</v>
      </c>
      <c r="E387" s="84">
        <f t="shared" ref="E387:E450" si="26">_xlfn.NUMBERVALUE(YEAR(D387)&amp;IF(MONTH(D387)&lt;10,"0"&amp;MONTH(D387),MONTH(D387)))</f>
        <v>201605</v>
      </c>
      <c r="F387" s="84">
        <f t="shared" si="24"/>
        <v>201603</v>
      </c>
      <c r="G387" s="80">
        <f>IF(IFERROR(MATCH($B387,$B$1:B386,0),0)=0,1,0)</f>
        <v>0</v>
      </c>
      <c r="H387" s="80">
        <f t="array" ref="H387">IF(IFERROR(MATCH($B387&amp;E387,($B$1:B386)&amp;($E$1:E387),0),0)=0,1,0)</f>
        <v>1</v>
      </c>
      <c r="I387" s="80">
        <f t="shared" si="25"/>
        <v>61.000000000000007</v>
      </c>
      <c r="J387" s="82"/>
      <c r="K387" s="82"/>
      <c r="L387" s="82"/>
      <c r="M387" s="82"/>
      <c r="N387" s="82"/>
      <c r="O387" s="82"/>
      <c r="P387" s="82"/>
    </row>
    <row r="388" spans="1:16" x14ac:dyDescent="0.2">
      <c r="A388" s="80">
        <f t="shared" ref="A388:A451" si="27">A387+1</f>
        <v>387</v>
      </c>
      <c r="B388" s="51" t="s">
        <v>121</v>
      </c>
      <c r="C388" s="52">
        <v>251</v>
      </c>
      <c r="D388" s="50">
        <v>42491</v>
      </c>
      <c r="E388" s="84">
        <f t="shared" si="26"/>
        <v>201605</v>
      </c>
      <c r="F388" s="84">
        <f t="shared" si="24"/>
        <v>201603</v>
      </c>
      <c r="G388" s="80">
        <f>IF(IFERROR(MATCH($B388,$B$1:B387,0),0)=0,1,0)</f>
        <v>0</v>
      </c>
      <c r="H388" s="80">
        <f t="array" ref="H388">IF(IFERROR(MATCH($B388&amp;E388,($B$1:B387)&amp;($E$1:E388),0),0)=0,1,0)</f>
        <v>1</v>
      </c>
      <c r="I388" s="80">
        <f t="shared" si="25"/>
        <v>251</v>
      </c>
      <c r="J388" s="82"/>
      <c r="K388" s="82"/>
      <c r="L388" s="82"/>
      <c r="M388" s="82"/>
      <c r="N388" s="82"/>
      <c r="O388" s="82"/>
      <c r="P388" s="82"/>
    </row>
    <row r="389" spans="1:16" x14ac:dyDescent="0.2">
      <c r="A389" s="80">
        <f t="shared" si="27"/>
        <v>388</v>
      </c>
      <c r="B389" s="48" t="s">
        <v>122</v>
      </c>
      <c r="C389" s="49">
        <v>186</v>
      </c>
      <c r="D389" s="50">
        <v>42491</v>
      </c>
      <c r="E389" s="84">
        <f t="shared" si="26"/>
        <v>201605</v>
      </c>
      <c r="F389" s="84">
        <f t="shared" si="24"/>
        <v>201603</v>
      </c>
      <c r="G389" s="80">
        <f>IF(IFERROR(MATCH($B389,$B$1:B388,0),0)=0,1,0)</f>
        <v>0</v>
      </c>
      <c r="H389" s="80">
        <f t="array" ref="H389">IF(IFERROR(MATCH($B389&amp;E389,($B$1:B388)&amp;($E$1:E389),0),0)=0,1,0)</f>
        <v>1</v>
      </c>
      <c r="I389" s="80">
        <f t="shared" si="25"/>
        <v>186</v>
      </c>
      <c r="J389" s="82"/>
      <c r="K389" s="82"/>
      <c r="L389" s="82"/>
      <c r="M389" s="82"/>
      <c r="N389" s="82"/>
      <c r="O389" s="82"/>
      <c r="P389" s="82"/>
    </row>
    <row r="390" spans="1:16" x14ac:dyDescent="0.2">
      <c r="A390" s="80">
        <f t="shared" si="27"/>
        <v>389</v>
      </c>
      <c r="B390" s="51" t="s">
        <v>123</v>
      </c>
      <c r="C390" s="52">
        <v>85</v>
      </c>
      <c r="D390" s="50">
        <v>42491</v>
      </c>
      <c r="E390" s="84">
        <f t="shared" si="26"/>
        <v>201605</v>
      </c>
      <c r="F390" s="84">
        <f t="shared" si="24"/>
        <v>201603</v>
      </c>
      <c r="G390" s="80">
        <f>IF(IFERROR(MATCH($B390,$B$1:B389,0),0)=0,1,0)</f>
        <v>0</v>
      </c>
      <c r="H390" s="80">
        <f t="array" ref="H390">IF(IFERROR(MATCH($B390&amp;E390,($B$1:B389)&amp;($E$1:E390),0),0)=0,1,0)</f>
        <v>1</v>
      </c>
      <c r="I390" s="80">
        <f t="shared" si="25"/>
        <v>85</v>
      </c>
      <c r="J390" s="82"/>
      <c r="K390" s="82"/>
      <c r="L390" s="82"/>
      <c r="M390" s="82"/>
      <c r="N390" s="82"/>
      <c r="O390" s="82"/>
      <c r="P390" s="82"/>
    </row>
    <row r="391" spans="1:16" x14ac:dyDescent="0.2">
      <c r="A391" s="80">
        <f t="shared" si="27"/>
        <v>390</v>
      </c>
      <c r="B391" s="48" t="s">
        <v>124</v>
      </c>
      <c r="C391" s="49">
        <v>194</v>
      </c>
      <c r="D391" s="50">
        <v>42491</v>
      </c>
      <c r="E391" s="84">
        <f t="shared" si="26"/>
        <v>201605</v>
      </c>
      <c r="F391" s="84">
        <f t="shared" si="24"/>
        <v>201603</v>
      </c>
      <c r="G391" s="80">
        <f>IF(IFERROR(MATCH($B391,$B$1:B390,0),0)=0,1,0)</f>
        <v>0</v>
      </c>
      <c r="H391" s="80">
        <f t="array" ref="H391">IF(IFERROR(MATCH($B391&amp;E391,($B$1:B390)&amp;($E$1:E391),0),0)=0,1,0)</f>
        <v>1</v>
      </c>
      <c r="I391" s="80">
        <f t="shared" si="25"/>
        <v>194</v>
      </c>
      <c r="J391" s="82"/>
      <c r="K391" s="82"/>
      <c r="L391" s="82"/>
      <c r="M391" s="82"/>
      <c r="N391" s="82"/>
      <c r="O391" s="82"/>
      <c r="P391" s="82"/>
    </row>
    <row r="392" spans="1:16" x14ac:dyDescent="0.2">
      <c r="A392" s="80">
        <f t="shared" si="27"/>
        <v>391</v>
      </c>
      <c r="B392" s="48" t="s">
        <v>126</v>
      </c>
      <c r="C392" s="49">
        <v>177</v>
      </c>
      <c r="D392" s="50">
        <v>42491</v>
      </c>
      <c r="E392" s="84">
        <f t="shared" si="26"/>
        <v>201605</v>
      </c>
      <c r="F392" s="84">
        <f t="shared" si="24"/>
        <v>201603</v>
      </c>
      <c r="G392" s="80">
        <f>IF(IFERROR(MATCH($B392,$B$1:B391,0),0)=0,1,0)</f>
        <v>0</v>
      </c>
      <c r="H392" s="80">
        <f t="array" ref="H392">IF(IFERROR(MATCH($B392&amp;E392,($B$1:B391)&amp;($E$1:E392),0),0)=0,1,0)</f>
        <v>1</v>
      </c>
      <c r="I392" s="80">
        <f t="shared" si="25"/>
        <v>177</v>
      </c>
      <c r="J392" s="82"/>
      <c r="K392" s="82"/>
      <c r="L392" s="82"/>
      <c r="M392" s="82"/>
      <c r="N392" s="82"/>
      <c r="O392" s="82"/>
      <c r="P392" s="82"/>
    </row>
    <row r="393" spans="1:16" x14ac:dyDescent="0.2">
      <c r="A393" s="80">
        <f t="shared" si="27"/>
        <v>392</v>
      </c>
      <c r="B393" s="51" t="s">
        <v>127</v>
      </c>
      <c r="C393" s="52">
        <v>68</v>
      </c>
      <c r="D393" s="50">
        <v>42491</v>
      </c>
      <c r="E393" s="84">
        <f t="shared" si="26"/>
        <v>201605</v>
      </c>
      <c r="F393" s="84">
        <f t="shared" si="24"/>
        <v>201603</v>
      </c>
      <c r="G393" s="80">
        <f>IF(IFERROR(MATCH($B393,$B$1:B392,0),0)=0,1,0)</f>
        <v>0</v>
      </c>
      <c r="H393" s="80">
        <f t="array" ref="H393">IF(IFERROR(MATCH($B393&amp;E393,($B$1:B392)&amp;($E$1:E393),0),0)=0,1,0)</f>
        <v>1</v>
      </c>
      <c r="I393" s="80">
        <f t="shared" si="25"/>
        <v>68</v>
      </c>
      <c r="J393" s="82"/>
      <c r="K393" s="82"/>
      <c r="L393" s="82"/>
      <c r="M393" s="82"/>
      <c r="N393" s="82"/>
      <c r="O393" s="82"/>
      <c r="P393" s="82"/>
    </row>
    <row r="394" spans="1:16" x14ac:dyDescent="0.2">
      <c r="A394" s="80">
        <f t="shared" si="27"/>
        <v>393</v>
      </c>
      <c r="B394" s="48" t="s">
        <v>130</v>
      </c>
      <c r="C394" s="49">
        <v>37</v>
      </c>
      <c r="D394" s="50">
        <v>42491</v>
      </c>
      <c r="E394" s="84">
        <f t="shared" si="26"/>
        <v>201605</v>
      </c>
      <c r="F394" s="84">
        <f t="shared" si="24"/>
        <v>201603</v>
      </c>
      <c r="G394" s="80">
        <f>IF(IFERROR(MATCH($B394,$B$1:B393,0),0)=0,1,0)</f>
        <v>0</v>
      </c>
      <c r="H394" s="80">
        <f t="array" ref="H394">IF(IFERROR(MATCH($B394&amp;E394,($B$1:B393)&amp;($E$1:E394),0),0)=0,1,0)</f>
        <v>1</v>
      </c>
      <c r="I394" s="80">
        <f t="shared" si="25"/>
        <v>37</v>
      </c>
      <c r="J394" s="82"/>
      <c r="K394" s="82"/>
      <c r="L394" s="82"/>
      <c r="M394" s="82"/>
      <c r="N394" s="82"/>
      <c r="O394" s="82"/>
      <c r="P394" s="82"/>
    </row>
    <row r="395" spans="1:16" x14ac:dyDescent="0.2">
      <c r="A395" s="80">
        <f t="shared" si="27"/>
        <v>394</v>
      </c>
      <c r="B395" s="48" t="s">
        <v>135</v>
      </c>
      <c r="C395" s="49">
        <v>5075</v>
      </c>
      <c r="D395" s="50">
        <v>42491</v>
      </c>
      <c r="E395" s="84">
        <f t="shared" si="26"/>
        <v>201605</v>
      </c>
      <c r="F395" s="84">
        <f t="shared" si="24"/>
        <v>201604</v>
      </c>
      <c r="G395" s="80">
        <f>IF(IFERROR(MATCH($B395,$B$1:B394,0),0)=0,1,0)</f>
        <v>0</v>
      </c>
      <c r="H395" s="80">
        <f t="array" ref="H395">IF(IFERROR(MATCH($B395&amp;E395,($B$1:B394)&amp;($E$1:E395),0),0)=0,1,0)</f>
        <v>1</v>
      </c>
      <c r="I395" s="80">
        <f t="shared" si="25"/>
        <v>5075</v>
      </c>
      <c r="J395" s="82"/>
      <c r="K395" s="82"/>
      <c r="L395" s="82"/>
      <c r="M395" s="82"/>
      <c r="N395" s="82"/>
      <c r="O395" s="82"/>
      <c r="P395" s="82"/>
    </row>
    <row r="396" spans="1:16" x14ac:dyDescent="0.2">
      <c r="A396" s="80">
        <f t="shared" si="27"/>
        <v>395</v>
      </c>
      <c r="B396" s="48" t="s">
        <v>137</v>
      </c>
      <c r="C396" s="49">
        <v>641</v>
      </c>
      <c r="D396" s="50">
        <v>42491</v>
      </c>
      <c r="E396" s="84">
        <f t="shared" si="26"/>
        <v>201605</v>
      </c>
      <c r="F396" s="84">
        <f t="shared" si="24"/>
        <v>201604</v>
      </c>
      <c r="G396" s="80">
        <f>IF(IFERROR(MATCH($B396,$B$1:B395,0),0)=0,1,0)</f>
        <v>0</v>
      </c>
      <c r="H396" s="80">
        <f t="array" ref="H396">IF(IFERROR(MATCH($B396&amp;E396,($B$1:B395)&amp;($E$1:E396),0),0)=0,1,0)</f>
        <v>1</v>
      </c>
      <c r="I396" s="80">
        <f t="shared" si="25"/>
        <v>641</v>
      </c>
      <c r="J396" s="82"/>
      <c r="K396" s="82"/>
      <c r="L396" s="82"/>
      <c r="M396" s="82"/>
      <c r="N396" s="82"/>
      <c r="O396" s="82"/>
      <c r="P396" s="82"/>
    </row>
    <row r="397" spans="1:16" x14ac:dyDescent="0.2">
      <c r="A397" s="80">
        <f t="shared" si="27"/>
        <v>396</v>
      </c>
      <c r="B397" s="51" t="s">
        <v>138</v>
      </c>
      <c r="C397" s="52">
        <v>330</v>
      </c>
      <c r="D397" s="50">
        <v>42491</v>
      </c>
      <c r="E397" s="84">
        <f t="shared" si="26"/>
        <v>201605</v>
      </c>
      <c r="F397" s="84">
        <f t="shared" si="24"/>
        <v>201604</v>
      </c>
      <c r="G397" s="80">
        <f>IF(IFERROR(MATCH($B397,$B$1:B396,0),0)=0,1,0)</f>
        <v>0</v>
      </c>
      <c r="H397" s="80">
        <f t="array" ref="H397">IF(IFERROR(MATCH($B397&amp;E397,($B$1:B396)&amp;($E$1:E397),0),0)=0,1,0)</f>
        <v>1</v>
      </c>
      <c r="I397" s="80">
        <f t="shared" si="25"/>
        <v>330</v>
      </c>
      <c r="J397" s="82"/>
      <c r="K397" s="82"/>
      <c r="L397" s="82"/>
      <c r="M397" s="82"/>
      <c r="N397" s="82"/>
      <c r="O397" s="82"/>
      <c r="P397" s="82"/>
    </row>
    <row r="398" spans="1:16" x14ac:dyDescent="0.2">
      <c r="A398" s="80">
        <f t="shared" si="27"/>
        <v>397</v>
      </c>
      <c r="B398" s="48" t="s">
        <v>139</v>
      </c>
      <c r="C398" s="49">
        <v>342</v>
      </c>
      <c r="D398" s="50">
        <v>42491</v>
      </c>
      <c r="E398" s="84">
        <f t="shared" si="26"/>
        <v>201605</v>
      </c>
      <c r="F398" s="84">
        <f t="shared" si="24"/>
        <v>201604</v>
      </c>
      <c r="G398" s="80">
        <f>IF(IFERROR(MATCH($B398,$B$1:B397,0),0)=0,1,0)</f>
        <v>0</v>
      </c>
      <c r="H398" s="80">
        <f t="array" ref="H398">IF(IFERROR(MATCH($B398&amp;E398,($B$1:B397)&amp;($E$1:E398),0),0)=0,1,0)</f>
        <v>1</v>
      </c>
      <c r="I398" s="80">
        <f t="shared" si="25"/>
        <v>342</v>
      </c>
      <c r="J398" s="82"/>
      <c r="K398" s="82"/>
      <c r="L398" s="82"/>
      <c r="M398" s="82"/>
      <c r="N398" s="82"/>
      <c r="O398" s="82"/>
      <c r="P398" s="82"/>
    </row>
    <row r="399" spans="1:16" x14ac:dyDescent="0.2">
      <c r="A399" s="80">
        <f t="shared" si="27"/>
        <v>398</v>
      </c>
      <c r="B399" s="48" t="s">
        <v>141</v>
      </c>
      <c r="C399" s="49">
        <v>413</v>
      </c>
      <c r="D399" s="50">
        <v>42491</v>
      </c>
      <c r="E399" s="84">
        <f t="shared" si="26"/>
        <v>201605</v>
      </c>
      <c r="F399" s="84">
        <f t="shared" si="24"/>
        <v>201604</v>
      </c>
      <c r="G399" s="80">
        <f>IF(IFERROR(MATCH($B399,$B$1:B398,0),0)=0,1,0)</f>
        <v>0</v>
      </c>
      <c r="H399" s="80">
        <f t="array" ref="H399">IF(IFERROR(MATCH($B399&amp;E399,($B$1:B398)&amp;($E$1:E399),0),0)=0,1,0)</f>
        <v>1</v>
      </c>
      <c r="I399" s="80">
        <f t="shared" si="25"/>
        <v>413</v>
      </c>
      <c r="J399" s="82"/>
      <c r="K399" s="82"/>
      <c r="L399" s="82"/>
      <c r="M399" s="82"/>
      <c r="N399" s="82"/>
      <c r="O399" s="82"/>
      <c r="P399" s="82"/>
    </row>
    <row r="400" spans="1:16" x14ac:dyDescent="0.2">
      <c r="A400" s="80">
        <f t="shared" si="27"/>
        <v>399</v>
      </c>
      <c r="B400" s="51" t="s">
        <v>142</v>
      </c>
      <c r="C400" s="52">
        <v>90</v>
      </c>
      <c r="D400" s="50">
        <v>42491</v>
      </c>
      <c r="E400" s="84">
        <f t="shared" si="26"/>
        <v>201605</v>
      </c>
      <c r="F400" s="84">
        <f t="shared" si="24"/>
        <v>201604</v>
      </c>
      <c r="G400" s="80">
        <f>IF(IFERROR(MATCH($B400,$B$1:B399,0),0)=0,1,0)</f>
        <v>0</v>
      </c>
      <c r="H400" s="80">
        <f t="array" ref="H400">IF(IFERROR(MATCH($B400&amp;E400,($B$1:B399)&amp;($E$1:E400),0),0)=0,1,0)</f>
        <v>1</v>
      </c>
      <c r="I400" s="80">
        <f t="shared" si="25"/>
        <v>90</v>
      </c>
      <c r="J400" s="82"/>
      <c r="K400" s="82"/>
      <c r="L400" s="82"/>
      <c r="M400" s="82"/>
      <c r="N400" s="82"/>
      <c r="O400" s="82"/>
      <c r="P400" s="82"/>
    </row>
    <row r="401" spans="1:16" x14ac:dyDescent="0.2">
      <c r="A401" s="80">
        <f t="shared" si="27"/>
        <v>400</v>
      </c>
      <c r="B401" s="48" t="s">
        <v>143</v>
      </c>
      <c r="C401" s="49">
        <v>435</v>
      </c>
      <c r="D401" s="50">
        <v>42491</v>
      </c>
      <c r="E401" s="84">
        <f t="shared" si="26"/>
        <v>201605</v>
      </c>
      <c r="F401" s="84">
        <f t="shared" si="24"/>
        <v>201604</v>
      </c>
      <c r="G401" s="80">
        <f>IF(IFERROR(MATCH($B401,$B$1:B400,0),0)=0,1,0)</f>
        <v>0</v>
      </c>
      <c r="H401" s="80">
        <f t="array" ref="H401">IF(IFERROR(MATCH($B401&amp;E401,($B$1:B400)&amp;($E$1:E401),0),0)=0,1,0)</f>
        <v>1</v>
      </c>
      <c r="I401" s="80">
        <f t="shared" si="25"/>
        <v>435</v>
      </c>
      <c r="J401" s="82"/>
      <c r="K401" s="82"/>
      <c r="L401" s="82"/>
      <c r="M401" s="82"/>
      <c r="N401" s="82"/>
      <c r="O401" s="82"/>
      <c r="P401" s="82"/>
    </row>
    <row r="402" spans="1:16" x14ac:dyDescent="0.2">
      <c r="A402" s="80">
        <f t="shared" si="27"/>
        <v>401</v>
      </c>
      <c r="B402" s="48" t="s">
        <v>145</v>
      </c>
      <c r="C402" s="49">
        <v>125</v>
      </c>
      <c r="D402" s="50">
        <v>42491</v>
      </c>
      <c r="E402" s="84">
        <f t="shared" si="26"/>
        <v>201605</v>
      </c>
      <c r="F402" s="84">
        <f t="shared" si="24"/>
        <v>201604</v>
      </c>
      <c r="G402" s="80">
        <f>IF(IFERROR(MATCH($B402,$B$1:B401,0),0)=0,1,0)</f>
        <v>0</v>
      </c>
      <c r="H402" s="80">
        <f t="array" ref="H402">IF(IFERROR(MATCH($B402&amp;E402,($B$1:B401)&amp;($E$1:E402),0),0)=0,1,0)</f>
        <v>1</v>
      </c>
      <c r="I402" s="80">
        <f t="shared" si="25"/>
        <v>125</v>
      </c>
      <c r="J402" s="82"/>
      <c r="K402" s="82"/>
      <c r="L402" s="82"/>
      <c r="M402" s="82"/>
      <c r="N402" s="82"/>
      <c r="O402" s="82"/>
      <c r="P402" s="82"/>
    </row>
    <row r="403" spans="1:16" x14ac:dyDescent="0.2">
      <c r="A403" s="80">
        <f t="shared" si="27"/>
        <v>402</v>
      </c>
      <c r="B403" s="51" t="s">
        <v>146</v>
      </c>
      <c r="C403" s="52">
        <v>121</v>
      </c>
      <c r="D403" s="50">
        <v>42491</v>
      </c>
      <c r="E403" s="84">
        <f t="shared" si="26"/>
        <v>201605</v>
      </c>
      <c r="F403" s="84">
        <f t="shared" si="24"/>
        <v>201604</v>
      </c>
      <c r="G403" s="80">
        <f>IF(IFERROR(MATCH($B403,$B$1:B402,0),0)=0,1,0)</f>
        <v>0</v>
      </c>
      <c r="H403" s="80">
        <f t="array" ref="H403">IF(IFERROR(MATCH($B403&amp;E403,($B$1:B402)&amp;($E$1:E403),0),0)=0,1,0)</f>
        <v>1</v>
      </c>
      <c r="I403" s="80">
        <f t="shared" si="25"/>
        <v>121</v>
      </c>
      <c r="J403" s="82"/>
      <c r="K403" s="82"/>
      <c r="L403" s="82"/>
      <c r="M403" s="82"/>
      <c r="N403" s="82"/>
      <c r="O403" s="82"/>
      <c r="P403" s="82"/>
    </row>
    <row r="404" spans="1:16" x14ac:dyDescent="0.2">
      <c r="A404" s="80">
        <f t="shared" si="27"/>
        <v>403</v>
      </c>
      <c r="B404" s="48" t="s">
        <v>147</v>
      </c>
      <c r="C404" s="49">
        <v>326</v>
      </c>
      <c r="D404" s="50">
        <v>42491</v>
      </c>
      <c r="E404" s="84">
        <f t="shared" si="26"/>
        <v>201605</v>
      </c>
      <c r="F404" s="84">
        <f t="shared" si="24"/>
        <v>201604</v>
      </c>
      <c r="G404" s="80">
        <f>IF(IFERROR(MATCH($B404,$B$1:B403,0),0)=0,1,0)</f>
        <v>0</v>
      </c>
      <c r="H404" s="80">
        <f t="array" ref="H404">IF(IFERROR(MATCH($B404&amp;E404,($B$1:B403)&amp;($E$1:E404),0),0)=0,1,0)</f>
        <v>1</v>
      </c>
      <c r="I404" s="80">
        <f t="shared" si="25"/>
        <v>326</v>
      </c>
      <c r="J404" s="82"/>
      <c r="K404" s="82"/>
      <c r="L404" s="82"/>
      <c r="M404" s="82"/>
      <c r="N404" s="82"/>
      <c r="O404" s="82"/>
      <c r="P404" s="82"/>
    </row>
    <row r="405" spans="1:16" x14ac:dyDescent="0.2">
      <c r="A405" s="80">
        <f t="shared" si="27"/>
        <v>404</v>
      </c>
      <c r="B405" s="51" t="s">
        <v>148</v>
      </c>
      <c r="C405" s="52">
        <v>10</v>
      </c>
      <c r="D405" s="50">
        <v>42491</v>
      </c>
      <c r="E405" s="84">
        <f t="shared" si="26"/>
        <v>201605</v>
      </c>
      <c r="F405" s="84">
        <f t="shared" si="24"/>
        <v>201604</v>
      </c>
      <c r="G405" s="80">
        <f>IF(IFERROR(MATCH($B405,$B$1:B404,0),0)=0,1,0)</f>
        <v>0</v>
      </c>
      <c r="H405" s="80">
        <f t="array" ref="H405">IF(IFERROR(MATCH($B405&amp;E405,($B$1:B404)&amp;($E$1:E405),0),0)=0,1,0)</f>
        <v>1</v>
      </c>
      <c r="I405" s="80">
        <f t="shared" si="25"/>
        <v>10</v>
      </c>
      <c r="J405" s="82"/>
      <c r="K405" s="82"/>
      <c r="L405" s="82"/>
      <c r="M405" s="82"/>
      <c r="N405" s="82"/>
      <c r="O405" s="82"/>
      <c r="P405" s="82"/>
    </row>
    <row r="406" spans="1:16" x14ac:dyDescent="0.2">
      <c r="A406" s="80">
        <f t="shared" si="27"/>
        <v>405</v>
      </c>
      <c r="B406" s="48" t="s">
        <v>149</v>
      </c>
      <c r="C406" s="49">
        <v>105</v>
      </c>
      <c r="D406" s="50">
        <v>42491</v>
      </c>
      <c r="E406" s="84">
        <f t="shared" si="26"/>
        <v>201605</v>
      </c>
      <c r="F406" s="84">
        <f t="shared" si="24"/>
        <v>201604</v>
      </c>
      <c r="G406" s="80">
        <f>IF(IFERROR(MATCH($B406,$B$1:B405,0),0)=0,1,0)</f>
        <v>0</v>
      </c>
      <c r="H406" s="80">
        <f t="array" ref="H406">IF(IFERROR(MATCH($B406&amp;E406,($B$1:B405)&amp;($E$1:E406),0),0)=0,1,0)</f>
        <v>1</v>
      </c>
      <c r="I406" s="80">
        <f t="shared" si="25"/>
        <v>105</v>
      </c>
      <c r="J406" s="82"/>
      <c r="K406" s="82"/>
      <c r="L406" s="82"/>
      <c r="M406" s="82"/>
      <c r="N406" s="82"/>
      <c r="O406" s="82"/>
      <c r="P406" s="82"/>
    </row>
    <row r="407" spans="1:16" x14ac:dyDescent="0.2">
      <c r="A407" s="80">
        <f t="shared" si="27"/>
        <v>406</v>
      </c>
      <c r="B407" s="51" t="s">
        <v>150</v>
      </c>
      <c r="C407" s="52">
        <v>92</v>
      </c>
      <c r="D407" s="50">
        <v>42491</v>
      </c>
      <c r="E407" s="84">
        <f t="shared" si="26"/>
        <v>201605</v>
      </c>
      <c r="F407" s="84">
        <f t="shared" si="24"/>
        <v>201604</v>
      </c>
      <c r="G407" s="80">
        <f>IF(IFERROR(MATCH($B407,$B$1:B406,0),0)=0,1,0)</f>
        <v>0</v>
      </c>
      <c r="H407" s="80">
        <f t="array" ref="H407">IF(IFERROR(MATCH($B407&amp;E407,($B$1:B406)&amp;($E$1:E407),0),0)=0,1,0)</f>
        <v>1</v>
      </c>
      <c r="I407" s="80">
        <f t="shared" si="25"/>
        <v>92</v>
      </c>
      <c r="J407" s="82"/>
      <c r="K407" s="82"/>
      <c r="L407" s="82"/>
      <c r="M407" s="82"/>
      <c r="N407" s="82"/>
      <c r="O407" s="82"/>
      <c r="P407" s="82"/>
    </row>
    <row r="408" spans="1:16" x14ac:dyDescent="0.2">
      <c r="A408" s="80">
        <f t="shared" si="27"/>
        <v>407</v>
      </c>
      <c r="B408" s="48" t="s">
        <v>151</v>
      </c>
      <c r="C408" s="49">
        <v>134</v>
      </c>
      <c r="D408" s="50">
        <v>42491</v>
      </c>
      <c r="E408" s="84">
        <f t="shared" si="26"/>
        <v>201605</v>
      </c>
      <c r="F408" s="84">
        <f t="shared" si="24"/>
        <v>201604</v>
      </c>
      <c r="G408" s="80">
        <f>IF(IFERROR(MATCH($B408,$B$1:B407,0),0)=0,1,0)</f>
        <v>0</v>
      </c>
      <c r="H408" s="80">
        <f t="array" ref="H408">IF(IFERROR(MATCH($B408&amp;E408,($B$1:B407)&amp;($E$1:E408),0),0)=0,1,0)</f>
        <v>1</v>
      </c>
      <c r="I408" s="80">
        <f t="shared" si="25"/>
        <v>134</v>
      </c>
      <c r="J408" s="82"/>
      <c r="K408" s="82"/>
      <c r="L408" s="82"/>
      <c r="M408" s="82"/>
      <c r="N408" s="82"/>
      <c r="O408" s="82"/>
      <c r="P408" s="82"/>
    </row>
    <row r="409" spans="1:16" x14ac:dyDescent="0.2">
      <c r="A409" s="80">
        <f t="shared" si="27"/>
        <v>408</v>
      </c>
      <c r="B409" s="51" t="s">
        <v>152</v>
      </c>
      <c r="C409" s="52">
        <v>232.99999999999997</v>
      </c>
      <c r="D409" s="50">
        <v>42491</v>
      </c>
      <c r="E409" s="84">
        <f t="shared" si="26"/>
        <v>201605</v>
      </c>
      <c r="F409" s="84">
        <f t="shared" si="24"/>
        <v>201604</v>
      </c>
      <c r="G409" s="80">
        <f>IF(IFERROR(MATCH($B409,$B$1:B408,0),0)=0,1,0)</f>
        <v>0</v>
      </c>
      <c r="H409" s="80">
        <f t="array" ref="H409">IF(IFERROR(MATCH($B409&amp;E409,($B$1:B408)&amp;($E$1:E409),0),0)=0,1,0)</f>
        <v>1</v>
      </c>
      <c r="I409" s="80">
        <f t="shared" si="25"/>
        <v>232.99999999999997</v>
      </c>
      <c r="J409" s="82"/>
      <c r="K409" s="82"/>
      <c r="L409" s="82"/>
      <c r="M409" s="82"/>
      <c r="N409" s="82"/>
      <c r="O409" s="82"/>
      <c r="P409" s="82"/>
    </row>
    <row r="410" spans="1:16" x14ac:dyDescent="0.2">
      <c r="A410" s="80">
        <f t="shared" si="27"/>
        <v>409</v>
      </c>
      <c r="B410" s="48" t="s">
        <v>153</v>
      </c>
      <c r="C410" s="49">
        <v>336</v>
      </c>
      <c r="D410" s="50">
        <v>42491</v>
      </c>
      <c r="E410" s="84">
        <f t="shared" si="26"/>
        <v>201605</v>
      </c>
      <c r="F410" s="84">
        <f t="shared" si="24"/>
        <v>201604</v>
      </c>
      <c r="G410" s="80">
        <f>IF(IFERROR(MATCH($B410,$B$1:B409,0),0)=0,1,0)</f>
        <v>0</v>
      </c>
      <c r="H410" s="80">
        <f t="array" ref="H410">IF(IFERROR(MATCH($B410&amp;E410,($B$1:B409)&amp;($E$1:E410),0),0)=0,1,0)</f>
        <v>1</v>
      </c>
      <c r="I410" s="80">
        <f t="shared" si="25"/>
        <v>336</v>
      </c>
      <c r="J410" s="82"/>
      <c r="K410" s="82"/>
      <c r="L410" s="82"/>
      <c r="M410" s="82"/>
      <c r="N410" s="82"/>
      <c r="O410" s="82"/>
      <c r="P410" s="82"/>
    </row>
    <row r="411" spans="1:16" x14ac:dyDescent="0.2">
      <c r="A411" s="80">
        <f t="shared" si="27"/>
        <v>410</v>
      </c>
      <c r="B411" s="51" t="s">
        <v>154</v>
      </c>
      <c r="C411" s="52">
        <v>83</v>
      </c>
      <c r="D411" s="50">
        <v>42491</v>
      </c>
      <c r="E411" s="84">
        <f t="shared" si="26"/>
        <v>201605</v>
      </c>
      <c r="F411" s="84">
        <f t="shared" si="24"/>
        <v>201604</v>
      </c>
      <c r="G411" s="80">
        <f>IF(IFERROR(MATCH($B411,$B$1:B410,0),0)=0,1,0)</f>
        <v>0</v>
      </c>
      <c r="H411" s="80">
        <f t="array" ref="H411">IF(IFERROR(MATCH($B411&amp;E411,($B$1:B410)&amp;($E$1:E411),0),0)=0,1,0)</f>
        <v>1</v>
      </c>
      <c r="I411" s="80">
        <f t="shared" si="25"/>
        <v>83</v>
      </c>
      <c r="J411" s="82"/>
      <c r="K411" s="82"/>
      <c r="L411" s="82"/>
      <c r="M411" s="82"/>
      <c r="N411" s="82"/>
      <c r="O411" s="82"/>
      <c r="P411" s="82"/>
    </row>
    <row r="412" spans="1:16" x14ac:dyDescent="0.2">
      <c r="A412" s="80">
        <f t="shared" si="27"/>
        <v>411</v>
      </c>
      <c r="B412" s="48" t="s">
        <v>155</v>
      </c>
      <c r="C412" s="49">
        <v>33</v>
      </c>
      <c r="D412" s="50">
        <v>42491</v>
      </c>
      <c r="E412" s="84">
        <f t="shared" si="26"/>
        <v>201605</v>
      </c>
      <c r="F412" s="84">
        <f t="shared" si="24"/>
        <v>201604</v>
      </c>
      <c r="G412" s="80">
        <f>IF(IFERROR(MATCH($B412,$B$1:B411,0),0)=0,1,0)</f>
        <v>0</v>
      </c>
      <c r="H412" s="80">
        <f t="array" ref="H412">IF(IFERROR(MATCH($B412&amp;E412,($B$1:B411)&amp;($E$1:E412),0),0)=0,1,0)</f>
        <v>1</v>
      </c>
      <c r="I412" s="80">
        <f t="shared" si="25"/>
        <v>33</v>
      </c>
      <c r="J412" s="82"/>
      <c r="K412" s="82"/>
      <c r="L412" s="82"/>
      <c r="M412" s="82"/>
      <c r="N412" s="82"/>
      <c r="O412" s="82"/>
      <c r="P412" s="82"/>
    </row>
    <row r="413" spans="1:16" x14ac:dyDescent="0.2">
      <c r="A413" s="80">
        <f t="shared" si="27"/>
        <v>412</v>
      </c>
      <c r="B413" s="51" t="s">
        <v>156</v>
      </c>
      <c r="C413" s="52">
        <v>163</v>
      </c>
      <c r="D413" s="50">
        <v>42491</v>
      </c>
      <c r="E413" s="84">
        <f t="shared" si="26"/>
        <v>201605</v>
      </c>
      <c r="F413" s="84">
        <f t="shared" si="24"/>
        <v>201604</v>
      </c>
      <c r="G413" s="80">
        <f>IF(IFERROR(MATCH($B413,$B$1:B412,0),0)=0,1,0)</f>
        <v>0</v>
      </c>
      <c r="H413" s="80">
        <f t="array" ref="H413">IF(IFERROR(MATCH($B413&amp;E413,($B$1:B412)&amp;($E$1:E413),0),0)=0,1,0)</f>
        <v>1</v>
      </c>
      <c r="I413" s="80">
        <f t="shared" si="25"/>
        <v>163</v>
      </c>
      <c r="J413" s="82"/>
      <c r="K413" s="82"/>
      <c r="L413" s="82"/>
      <c r="M413" s="82"/>
      <c r="N413" s="82"/>
      <c r="O413" s="82"/>
      <c r="P413" s="82"/>
    </row>
    <row r="414" spans="1:16" x14ac:dyDescent="0.2">
      <c r="A414" s="80">
        <f t="shared" si="27"/>
        <v>413</v>
      </c>
      <c r="B414" s="48" t="s">
        <v>157</v>
      </c>
      <c r="C414" s="49">
        <v>282</v>
      </c>
      <c r="D414" s="50">
        <v>42491</v>
      </c>
      <c r="E414" s="84">
        <f t="shared" si="26"/>
        <v>201605</v>
      </c>
      <c r="F414" s="84">
        <f t="shared" si="24"/>
        <v>201604</v>
      </c>
      <c r="G414" s="80">
        <f>IF(IFERROR(MATCH($B414,$B$1:B413,0),0)=0,1,0)</f>
        <v>0</v>
      </c>
      <c r="H414" s="80">
        <f t="array" ref="H414">IF(IFERROR(MATCH($B414&amp;E414,($B$1:B413)&amp;($E$1:E414),0),0)=0,1,0)</f>
        <v>1</v>
      </c>
      <c r="I414" s="80">
        <f t="shared" si="25"/>
        <v>282</v>
      </c>
      <c r="J414" s="82"/>
      <c r="K414" s="82"/>
      <c r="L414" s="82"/>
      <c r="M414" s="82"/>
      <c r="N414" s="82"/>
      <c r="O414" s="82"/>
      <c r="P414" s="82"/>
    </row>
    <row r="415" spans="1:16" x14ac:dyDescent="0.2">
      <c r="A415" s="80">
        <f t="shared" si="27"/>
        <v>414</v>
      </c>
      <c r="B415" s="51" t="s">
        <v>158</v>
      </c>
      <c r="C415" s="52">
        <v>47</v>
      </c>
      <c r="D415" s="50">
        <v>42491</v>
      </c>
      <c r="E415" s="84">
        <f t="shared" si="26"/>
        <v>201605</v>
      </c>
      <c r="F415" s="84">
        <f t="shared" si="24"/>
        <v>201604</v>
      </c>
      <c r="G415" s="80">
        <f>IF(IFERROR(MATCH($B415,$B$1:B414,0),0)=0,1,0)</f>
        <v>0</v>
      </c>
      <c r="H415" s="80">
        <f t="array" ref="H415">IF(IFERROR(MATCH($B415&amp;E415,($B$1:B414)&amp;($E$1:E415),0),0)=0,1,0)</f>
        <v>1</v>
      </c>
      <c r="I415" s="80">
        <f t="shared" si="25"/>
        <v>47</v>
      </c>
      <c r="J415" s="82"/>
      <c r="K415" s="82"/>
      <c r="L415" s="82"/>
      <c r="M415" s="82"/>
      <c r="N415" s="82"/>
      <c r="O415" s="82"/>
      <c r="P415" s="82"/>
    </row>
    <row r="416" spans="1:16" x14ac:dyDescent="0.2">
      <c r="A416" s="80">
        <f t="shared" si="27"/>
        <v>415</v>
      </c>
      <c r="B416" s="48" t="s">
        <v>159</v>
      </c>
      <c r="C416" s="49">
        <v>8</v>
      </c>
      <c r="D416" s="50">
        <v>42491</v>
      </c>
      <c r="E416" s="84">
        <f t="shared" si="26"/>
        <v>201605</v>
      </c>
      <c r="F416" s="84">
        <f t="shared" si="24"/>
        <v>201604</v>
      </c>
      <c r="G416" s="80">
        <f>IF(IFERROR(MATCH($B416,$B$1:B415,0),0)=0,1,0)</f>
        <v>0</v>
      </c>
      <c r="H416" s="80">
        <f t="array" ref="H416">IF(IFERROR(MATCH($B416&amp;E416,($B$1:B415)&amp;($E$1:E416),0),0)=0,1,0)</f>
        <v>1</v>
      </c>
      <c r="I416" s="80">
        <f t="shared" si="25"/>
        <v>8</v>
      </c>
      <c r="J416" s="82"/>
      <c r="K416" s="82"/>
      <c r="L416" s="82"/>
      <c r="M416" s="82"/>
      <c r="N416" s="82"/>
      <c r="O416" s="82"/>
      <c r="P416" s="82"/>
    </row>
    <row r="417" spans="1:16" x14ac:dyDescent="0.2">
      <c r="A417" s="80">
        <f t="shared" si="27"/>
        <v>416</v>
      </c>
      <c r="B417" s="51" t="s">
        <v>160</v>
      </c>
      <c r="C417" s="52">
        <v>45</v>
      </c>
      <c r="D417" s="50">
        <v>42491</v>
      </c>
      <c r="E417" s="84">
        <f t="shared" si="26"/>
        <v>201605</v>
      </c>
      <c r="F417" s="84">
        <f t="shared" si="24"/>
        <v>201604</v>
      </c>
      <c r="G417" s="80">
        <f>IF(IFERROR(MATCH($B417,$B$1:B416,0),0)=0,1,0)</f>
        <v>0</v>
      </c>
      <c r="H417" s="80">
        <f t="array" ref="H417">IF(IFERROR(MATCH($B417&amp;E417,($B$1:B416)&amp;($E$1:E417),0),0)=0,1,0)</f>
        <v>1</v>
      </c>
      <c r="I417" s="80">
        <f t="shared" si="25"/>
        <v>45</v>
      </c>
      <c r="J417" s="82"/>
      <c r="K417" s="82"/>
      <c r="L417" s="82"/>
      <c r="M417" s="82"/>
      <c r="N417" s="82"/>
      <c r="O417" s="82"/>
      <c r="P417" s="82"/>
    </row>
    <row r="418" spans="1:16" x14ac:dyDescent="0.2">
      <c r="A418" s="80">
        <f t="shared" si="27"/>
        <v>417</v>
      </c>
      <c r="B418" s="51" t="s">
        <v>162</v>
      </c>
      <c r="C418" s="52">
        <v>759</v>
      </c>
      <c r="D418" s="50">
        <v>42491</v>
      </c>
      <c r="E418" s="84">
        <f t="shared" si="26"/>
        <v>201605</v>
      </c>
      <c r="F418" s="84">
        <f t="shared" si="24"/>
        <v>201605</v>
      </c>
      <c r="G418" s="80">
        <f>IF(IFERROR(MATCH($B418,$B$1:B417,0),0)=0,1,0)</f>
        <v>1</v>
      </c>
      <c r="H418" s="80">
        <f t="array" ref="H418">IF(IFERROR(MATCH($B418&amp;E418,($B$1:B417)&amp;($E$1:E418),0),0)=0,1,0)</f>
        <v>1</v>
      </c>
      <c r="I418" s="80">
        <f t="shared" si="25"/>
        <v>759</v>
      </c>
      <c r="J418" s="82"/>
      <c r="K418" s="82"/>
      <c r="L418" s="82"/>
      <c r="M418" s="82"/>
      <c r="N418" s="82"/>
      <c r="O418" s="82"/>
      <c r="P418" s="82"/>
    </row>
    <row r="419" spans="1:16" x14ac:dyDescent="0.2">
      <c r="A419" s="80">
        <f t="shared" si="27"/>
        <v>418</v>
      </c>
      <c r="B419" s="48" t="s">
        <v>163</v>
      </c>
      <c r="C419" s="49">
        <v>556</v>
      </c>
      <c r="D419" s="50">
        <v>42491</v>
      </c>
      <c r="E419" s="84">
        <f t="shared" si="26"/>
        <v>201605</v>
      </c>
      <c r="F419" s="84">
        <f t="shared" si="24"/>
        <v>201605</v>
      </c>
      <c r="G419" s="80">
        <f>IF(IFERROR(MATCH($B419,$B$1:B418,0),0)=0,1,0)</f>
        <v>1</v>
      </c>
      <c r="H419" s="80">
        <f t="array" ref="H419">IF(IFERROR(MATCH($B419&amp;E419,($B$1:B418)&amp;($E$1:E419),0),0)=0,1,0)</f>
        <v>1</v>
      </c>
      <c r="I419" s="80">
        <f t="shared" si="25"/>
        <v>556</v>
      </c>
      <c r="J419" s="82"/>
      <c r="K419" s="82"/>
      <c r="L419" s="82"/>
      <c r="M419" s="82"/>
      <c r="N419" s="82"/>
      <c r="O419" s="82"/>
      <c r="P419" s="82"/>
    </row>
    <row r="420" spans="1:16" x14ac:dyDescent="0.2">
      <c r="A420" s="80">
        <f t="shared" si="27"/>
        <v>419</v>
      </c>
      <c r="B420" s="51" t="s">
        <v>164</v>
      </c>
      <c r="C420" s="52">
        <v>510.99999999999994</v>
      </c>
      <c r="D420" s="50">
        <v>42491</v>
      </c>
      <c r="E420" s="84">
        <f t="shared" si="26"/>
        <v>201605</v>
      </c>
      <c r="F420" s="84">
        <f t="shared" si="24"/>
        <v>201605</v>
      </c>
      <c r="G420" s="80">
        <f>IF(IFERROR(MATCH($B420,$B$1:B419,0),0)=0,1,0)</f>
        <v>1</v>
      </c>
      <c r="H420" s="80">
        <f t="array" ref="H420">IF(IFERROR(MATCH($B420&amp;E420,($B$1:B419)&amp;($E$1:E420),0),0)=0,1,0)</f>
        <v>1</v>
      </c>
      <c r="I420" s="80">
        <f t="shared" si="25"/>
        <v>510.99999999999994</v>
      </c>
      <c r="J420" s="82"/>
      <c r="K420" s="82"/>
      <c r="L420" s="82"/>
      <c r="M420" s="82"/>
      <c r="N420" s="82"/>
      <c r="O420" s="82"/>
      <c r="P420" s="82"/>
    </row>
    <row r="421" spans="1:16" x14ac:dyDescent="0.2">
      <c r="A421" s="80">
        <f t="shared" si="27"/>
        <v>420</v>
      </c>
      <c r="B421" s="48" t="s">
        <v>165</v>
      </c>
      <c r="C421" s="49">
        <v>375</v>
      </c>
      <c r="D421" s="50">
        <v>42491</v>
      </c>
      <c r="E421" s="84">
        <f t="shared" si="26"/>
        <v>201605</v>
      </c>
      <c r="F421" s="84">
        <f t="shared" si="24"/>
        <v>201605</v>
      </c>
      <c r="G421" s="80">
        <f>IF(IFERROR(MATCH($B421,$B$1:B420,0),0)=0,1,0)</f>
        <v>1</v>
      </c>
      <c r="H421" s="80">
        <f t="array" ref="H421">IF(IFERROR(MATCH($B421&amp;E421,($B$1:B420)&amp;($E$1:E421),0),0)=0,1,0)</f>
        <v>1</v>
      </c>
      <c r="I421" s="80">
        <f t="shared" si="25"/>
        <v>375</v>
      </c>
      <c r="J421" s="82"/>
      <c r="K421" s="82"/>
      <c r="L421" s="82"/>
      <c r="M421" s="82"/>
      <c r="N421" s="82"/>
      <c r="O421" s="82"/>
      <c r="P421" s="82"/>
    </row>
    <row r="422" spans="1:16" x14ac:dyDescent="0.2">
      <c r="A422" s="80">
        <f t="shared" si="27"/>
        <v>421</v>
      </c>
      <c r="B422" s="51" t="s">
        <v>166</v>
      </c>
      <c r="C422" s="52">
        <v>330</v>
      </c>
      <c r="D422" s="50">
        <v>42491</v>
      </c>
      <c r="E422" s="84">
        <f t="shared" si="26"/>
        <v>201605</v>
      </c>
      <c r="F422" s="84">
        <f t="shared" si="24"/>
        <v>201605</v>
      </c>
      <c r="G422" s="80">
        <f>IF(IFERROR(MATCH($B422,$B$1:B421,0),0)=0,1,0)</f>
        <v>1</v>
      </c>
      <c r="H422" s="80">
        <f t="array" ref="H422">IF(IFERROR(MATCH($B422&amp;E422,($B$1:B421)&amp;($E$1:E422),0),0)=0,1,0)</f>
        <v>1</v>
      </c>
      <c r="I422" s="80">
        <f t="shared" si="25"/>
        <v>330</v>
      </c>
      <c r="J422" s="82"/>
      <c r="K422" s="82"/>
      <c r="L422" s="82"/>
      <c r="M422" s="82"/>
      <c r="N422" s="82"/>
      <c r="O422" s="82"/>
      <c r="P422" s="82"/>
    </row>
    <row r="423" spans="1:16" x14ac:dyDescent="0.2">
      <c r="A423" s="80">
        <f t="shared" si="27"/>
        <v>422</v>
      </c>
      <c r="B423" s="48" t="s">
        <v>167</v>
      </c>
      <c r="C423" s="49">
        <v>286</v>
      </c>
      <c r="D423" s="50">
        <v>42491</v>
      </c>
      <c r="E423" s="84">
        <f t="shared" si="26"/>
        <v>201605</v>
      </c>
      <c r="F423" s="84">
        <f t="shared" si="24"/>
        <v>201605</v>
      </c>
      <c r="G423" s="80">
        <f>IF(IFERROR(MATCH($B423,$B$1:B422,0),0)=0,1,0)</f>
        <v>1</v>
      </c>
      <c r="H423" s="80">
        <f t="array" ref="H423">IF(IFERROR(MATCH($B423&amp;E423,($B$1:B422)&amp;($E$1:E423),0),0)=0,1,0)</f>
        <v>1</v>
      </c>
      <c r="I423" s="80">
        <f t="shared" si="25"/>
        <v>286</v>
      </c>
      <c r="J423" s="82"/>
      <c r="K423" s="82"/>
      <c r="L423" s="82"/>
      <c r="M423" s="82"/>
      <c r="N423" s="82"/>
      <c r="O423" s="82"/>
      <c r="P423" s="82"/>
    </row>
    <row r="424" spans="1:16" x14ac:dyDescent="0.2">
      <c r="A424" s="80">
        <f t="shared" si="27"/>
        <v>423</v>
      </c>
      <c r="B424" s="51" t="s">
        <v>168</v>
      </c>
      <c r="C424" s="52">
        <v>232.99999999999997</v>
      </c>
      <c r="D424" s="50">
        <v>42491</v>
      </c>
      <c r="E424" s="84">
        <f t="shared" si="26"/>
        <v>201605</v>
      </c>
      <c r="F424" s="84">
        <f t="shared" si="24"/>
        <v>201605</v>
      </c>
      <c r="G424" s="80">
        <f>IF(IFERROR(MATCH($B424,$B$1:B423,0),0)=0,1,0)</f>
        <v>1</v>
      </c>
      <c r="H424" s="80">
        <f t="array" ref="H424">IF(IFERROR(MATCH($B424&amp;E424,($B$1:B423)&amp;($E$1:E424),0),0)=0,1,0)</f>
        <v>1</v>
      </c>
      <c r="I424" s="80">
        <f t="shared" si="25"/>
        <v>232.99999999999997</v>
      </c>
      <c r="J424" s="82"/>
      <c r="K424" s="82"/>
      <c r="L424" s="82"/>
      <c r="M424" s="82"/>
      <c r="N424" s="82"/>
      <c r="O424" s="82"/>
      <c r="P424" s="82"/>
    </row>
    <row r="425" spans="1:16" x14ac:dyDescent="0.2">
      <c r="A425" s="80">
        <f t="shared" si="27"/>
        <v>424</v>
      </c>
      <c r="B425" s="48" t="s">
        <v>169</v>
      </c>
      <c r="C425" s="49">
        <v>210</v>
      </c>
      <c r="D425" s="50">
        <v>42491</v>
      </c>
      <c r="E425" s="84">
        <f t="shared" si="26"/>
        <v>201605</v>
      </c>
      <c r="F425" s="84">
        <f t="shared" si="24"/>
        <v>201605</v>
      </c>
      <c r="G425" s="80">
        <f>IF(IFERROR(MATCH($B425,$B$1:B424,0),0)=0,1,0)</f>
        <v>1</v>
      </c>
      <c r="H425" s="80">
        <f t="array" ref="H425">IF(IFERROR(MATCH($B425&amp;E425,($B$1:B424)&amp;($E$1:E425),0),0)=0,1,0)</f>
        <v>1</v>
      </c>
      <c r="I425" s="80">
        <f t="shared" si="25"/>
        <v>210</v>
      </c>
      <c r="J425" s="82"/>
      <c r="K425" s="82"/>
      <c r="L425" s="82"/>
      <c r="M425" s="82"/>
      <c r="N425" s="82"/>
      <c r="O425" s="82"/>
      <c r="P425" s="82"/>
    </row>
    <row r="426" spans="1:16" x14ac:dyDescent="0.2">
      <c r="A426" s="80">
        <f t="shared" si="27"/>
        <v>425</v>
      </c>
      <c r="B426" s="51" t="s">
        <v>170</v>
      </c>
      <c r="C426" s="52">
        <v>210</v>
      </c>
      <c r="D426" s="50">
        <v>42491</v>
      </c>
      <c r="E426" s="84">
        <f t="shared" si="26"/>
        <v>201605</v>
      </c>
      <c r="F426" s="84">
        <f t="shared" si="24"/>
        <v>201605</v>
      </c>
      <c r="G426" s="80">
        <f>IF(IFERROR(MATCH($B426,$B$1:B425,0),0)=0,1,0)</f>
        <v>1</v>
      </c>
      <c r="H426" s="80">
        <f t="array" ref="H426">IF(IFERROR(MATCH($B426&amp;E426,($B$1:B425)&amp;($E$1:E426),0),0)=0,1,0)</f>
        <v>1</v>
      </c>
      <c r="I426" s="80">
        <f t="shared" si="25"/>
        <v>210</v>
      </c>
      <c r="J426" s="82"/>
      <c r="K426" s="82"/>
      <c r="L426" s="82"/>
      <c r="M426" s="82"/>
      <c r="N426" s="82"/>
      <c r="O426" s="82"/>
      <c r="P426" s="82"/>
    </row>
    <row r="427" spans="1:16" x14ac:dyDescent="0.2">
      <c r="A427" s="80">
        <f t="shared" si="27"/>
        <v>426</v>
      </c>
      <c r="B427" s="48" t="s">
        <v>171</v>
      </c>
      <c r="C427" s="49">
        <v>195</v>
      </c>
      <c r="D427" s="50">
        <v>42491</v>
      </c>
      <c r="E427" s="84">
        <f t="shared" si="26"/>
        <v>201605</v>
      </c>
      <c r="F427" s="84">
        <f t="shared" si="24"/>
        <v>201605</v>
      </c>
      <c r="G427" s="80">
        <f>IF(IFERROR(MATCH($B427,$B$1:B426,0),0)=0,1,0)</f>
        <v>1</v>
      </c>
      <c r="H427" s="80">
        <f t="array" ref="H427">IF(IFERROR(MATCH($B427&amp;E427,($B$1:B426)&amp;($E$1:E427),0),0)=0,1,0)</f>
        <v>1</v>
      </c>
      <c r="I427" s="80">
        <f t="shared" si="25"/>
        <v>195</v>
      </c>
      <c r="J427" s="82"/>
      <c r="K427" s="82"/>
      <c r="L427" s="82"/>
      <c r="M427" s="82"/>
      <c r="N427" s="82"/>
      <c r="O427" s="82"/>
      <c r="P427" s="82"/>
    </row>
    <row r="428" spans="1:16" x14ac:dyDescent="0.2">
      <c r="A428" s="80">
        <f t="shared" si="27"/>
        <v>427</v>
      </c>
      <c r="B428" s="51" t="s">
        <v>172</v>
      </c>
      <c r="C428" s="52">
        <v>150</v>
      </c>
      <c r="D428" s="50">
        <v>42491</v>
      </c>
      <c r="E428" s="84">
        <f t="shared" si="26"/>
        <v>201605</v>
      </c>
      <c r="F428" s="84">
        <f t="shared" si="24"/>
        <v>201605</v>
      </c>
      <c r="G428" s="80">
        <f>IF(IFERROR(MATCH($B428,$B$1:B427,0),0)=0,1,0)</f>
        <v>1</v>
      </c>
      <c r="H428" s="80">
        <f t="array" ref="H428">IF(IFERROR(MATCH($B428&amp;E428,($B$1:B427)&amp;($E$1:E428),0),0)=0,1,0)</f>
        <v>1</v>
      </c>
      <c r="I428" s="80">
        <f t="shared" si="25"/>
        <v>150</v>
      </c>
      <c r="J428" s="82"/>
      <c r="K428" s="82"/>
      <c r="L428" s="82"/>
      <c r="M428" s="82"/>
      <c r="N428" s="82"/>
      <c r="O428" s="82"/>
      <c r="P428" s="82"/>
    </row>
    <row r="429" spans="1:16" x14ac:dyDescent="0.2">
      <c r="A429" s="80">
        <f t="shared" si="27"/>
        <v>428</v>
      </c>
      <c r="B429" s="48" t="s">
        <v>173</v>
      </c>
      <c r="C429" s="49">
        <v>106</v>
      </c>
      <c r="D429" s="50">
        <v>42491</v>
      </c>
      <c r="E429" s="84">
        <f t="shared" si="26"/>
        <v>201605</v>
      </c>
      <c r="F429" s="84">
        <f t="shared" si="24"/>
        <v>201605</v>
      </c>
      <c r="G429" s="80">
        <f>IF(IFERROR(MATCH($B429,$B$1:B428,0),0)=0,1,0)</f>
        <v>1</v>
      </c>
      <c r="H429" s="80">
        <f t="array" ref="H429">IF(IFERROR(MATCH($B429&amp;E429,($B$1:B428)&amp;($E$1:E429),0),0)=0,1,0)</f>
        <v>1</v>
      </c>
      <c r="I429" s="80">
        <f t="shared" si="25"/>
        <v>106</v>
      </c>
      <c r="J429" s="82"/>
      <c r="K429" s="82"/>
      <c r="L429" s="82"/>
      <c r="M429" s="82"/>
      <c r="N429" s="82"/>
      <c r="O429" s="82"/>
      <c r="P429" s="82"/>
    </row>
    <row r="430" spans="1:16" x14ac:dyDescent="0.2">
      <c r="A430" s="80">
        <f t="shared" si="27"/>
        <v>429</v>
      </c>
      <c r="B430" s="51" t="s">
        <v>174</v>
      </c>
      <c r="C430" s="52">
        <v>102</v>
      </c>
      <c r="D430" s="50">
        <v>42491</v>
      </c>
      <c r="E430" s="84">
        <f t="shared" si="26"/>
        <v>201605</v>
      </c>
      <c r="F430" s="84">
        <f t="shared" si="24"/>
        <v>201605</v>
      </c>
      <c r="G430" s="80">
        <f>IF(IFERROR(MATCH($B430,$B$1:B429,0),0)=0,1,0)</f>
        <v>1</v>
      </c>
      <c r="H430" s="80">
        <f t="array" ref="H430">IF(IFERROR(MATCH($B430&amp;E430,($B$1:B429)&amp;($E$1:E430),0),0)=0,1,0)</f>
        <v>1</v>
      </c>
      <c r="I430" s="80">
        <f t="shared" si="25"/>
        <v>102</v>
      </c>
      <c r="J430" s="82"/>
      <c r="K430" s="82"/>
      <c r="L430" s="82"/>
      <c r="M430" s="82"/>
      <c r="N430" s="82"/>
      <c r="O430" s="82"/>
      <c r="P430" s="82"/>
    </row>
    <row r="431" spans="1:16" x14ac:dyDescent="0.2">
      <c r="A431" s="80">
        <f t="shared" si="27"/>
        <v>430</v>
      </c>
      <c r="B431" s="48" t="s">
        <v>175</v>
      </c>
      <c r="C431" s="49">
        <v>99</v>
      </c>
      <c r="D431" s="50">
        <v>42491</v>
      </c>
      <c r="E431" s="84">
        <f t="shared" si="26"/>
        <v>201605</v>
      </c>
      <c r="F431" s="84">
        <f t="shared" si="24"/>
        <v>201605</v>
      </c>
      <c r="G431" s="80">
        <f>IF(IFERROR(MATCH($B431,$B$1:B430,0),0)=0,1,0)</f>
        <v>1</v>
      </c>
      <c r="H431" s="80">
        <f t="array" ref="H431">IF(IFERROR(MATCH($B431&amp;E431,($B$1:B430)&amp;($E$1:E431),0),0)=0,1,0)</f>
        <v>1</v>
      </c>
      <c r="I431" s="80">
        <f t="shared" si="25"/>
        <v>99</v>
      </c>
      <c r="J431" s="82"/>
      <c r="K431" s="82"/>
      <c r="L431" s="82"/>
      <c r="M431" s="82"/>
      <c r="N431" s="82"/>
      <c r="O431" s="82"/>
      <c r="P431" s="82"/>
    </row>
    <row r="432" spans="1:16" x14ac:dyDescent="0.2">
      <c r="A432" s="80">
        <f t="shared" si="27"/>
        <v>431</v>
      </c>
      <c r="B432" s="51" t="s">
        <v>176</v>
      </c>
      <c r="C432" s="52">
        <v>66</v>
      </c>
      <c r="D432" s="50">
        <v>42491</v>
      </c>
      <c r="E432" s="84">
        <f t="shared" si="26"/>
        <v>201605</v>
      </c>
      <c r="F432" s="84">
        <f t="shared" si="24"/>
        <v>201605</v>
      </c>
      <c r="G432" s="80">
        <f>IF(IFERROR(MATCH($B432,$B$1:B431,0),0)=0,1,0)</f>
        <v>1</v>
      </c>
      <c r="H432" s="80">
        <f t="array" ref="H432">IF(IFERROR(MATCH($B432&amp;E432,($B$1:B431)&amp;($E$1:E432),0),0)=0,1,0)</f>
        <v>1</v>
      </c>
      <c r="I432" s="80">
        <f t="shared" si="25"/>
        <v>66</v>
      </c>
      <c r="J432" s="82"/>
      <c r="K432" s="82"/>
      <c r="L432" s="82"/>
      <c r="M432" s="82"/>
      <c r="N432" s="82"/>
      <c r="O432" s="82"/>
      <c r="P432" s="82"/>
    </row>
    <row r="433" spans="1:16" x14ac:dyDescent="0.2">
      <c r="A433" s="80">
        <f t="shared" si="27"/>
        <v>432</v>
      </c>
      <c r="B433" s="48" t="s">
        <v>177</v>
      </c>
      <c r="C433" s="49">
        <v>61.999999999999993</v>
      </c>
      <c r="D433" s="50">
        <v>42491</v>
      </c>
      <c r="E433" s="84">
        <f t="shared" si="26"/>
        <v>201605</v>
      </c>
      <c r="F433" s="84">
        <f t="shared" si="24"/>
        <v>201605</v>
      </c>
      <c r="G433" s="80">
        <f>IF(IFERROR(MATCH($B433,$B$1:B432,0),0)=0,1,0)</f>
        <v>1</v>
      </c>
      <c r="H433" s="80">
        <f t="array" ref="H433">IF(IFERROR(MATCH($B433&amp;E433,($B$1:B432)&amp;($E$1:E433),0),0)=0,1,0)</f>
        <v>1</v>
      </c>
      <c r="I433" s="80">
        <f t="shared" si="25"/>
        <v>61.999999999999993</v>
      </c>
      <c r="J433" s="82"/>
      <c r="K433" s="82"/>
      <c r="L433" s="82"/>
      <c r="M433" s="82"/>
      <c r="N433" s="82"/>
      <c r="O433" s="82"/>
      <c r="P433" s="82"/>
    </row>
    <row r="434" spans="1:16" x14ac:dyDescent="0.2">
      <c r="A434" s="80">
        <f t="shared" si="27"/>
        <v>433</v>
      </c>
      <c r="B434" s="51" t="s">
        <v>178</v>
      </c>
      <c r="C434" s="52">
        <v>56.000000000000007</v>
      </c>
      <c r="D434" s="50">
        <v>42491</v>
      </c>
      <c r="E434" s="84">
        <f t="shared" si="26"/>
        <v>201605</v>
      </c>
      <c r="F434" s="84">
        <f t="shared" si="24"/>
        <v>201605</v>
      </c>
      <c r="G434" s="80">
        <f>IF(IFERROR(MATCH($B434,$B$1:B433,0),0)=0,1,0)</f>
        <v>1</v>
      </c>
      <c r="H434" s="80">
        <f t="array" ref="H434">IF(IFERROR(MATCH($B434&amp;E434,($B$1:B433)&amp;($E$1:E434),0),0)=0,1,0)</f>
        <v>1</v>
      </c>
      <c r="I434" s="80">
        <f t="shared" si="25"/>
        <v>56.000000000000007</v>
      </c>
      <c r="J434" s="82"/>
      <c r="K434" s="82"/>
      <c r="L434" s="82"/>
      <c r="M434" s="82"/>
      <c r="N434" s="82"/>
      <c r="O434" s="82"/>
      <c r="P434" s="82"/>
    </row>
    <row r="435" spans="1:16" x14ac:dyDescent="0.2">
      <c r="A435" s="80">
        <f t="shared" si="27"/>
        <v>434</v>
      </c>
      <c r="B435" s="48" t="s">
        <v>179</v>
      </c>
      <c r="C435" s="49">
        <v>56.000000000000007</v>
      </c>
      <c r="D435" s="50">
        <v>42491</v>
      </c>
      <c r="E435" s="84">
        <f t="shared" si="26"/>
        <v>201605</v>
      </c>
      <c r="F435" s="84">
        <f t="shared" si="24"/>
        <v>201605</v>
      </c>
      <c r="G435" s="80">
        <f>IF(IFERROR(MATCH($B435,$B$1:B434,0),0)=0,1,0)</f>
        <v>1</v>
      </c>
      <c r="H435" s="80">
        <f t="array" ref="H435">IF(IFERROR(MATCH($B435&amp;E435,($B$1:B434)&amp;($E$1:E435),0),0)=0,1,0)</f>
        <v>1</v>
      </c>
      <c r="I435" s="80">
        <f t="shared" si="25"/>
        <v>56.000000000000007</v>
      </c>
      <c r="J435" s="82"/>
      <c r="K435" s="82"/>
      <c r="L435" s="82"/>
      <c r="M435" s="82"/>
      <c r="N435" s="82"/>
      <c r="O435" s="82"/>
      <c r="P435" s="82"/>
    </row>
    <row r="436" spans="1:16" x14ac:dyDescent="0.2">
      <c r="A436" s="80">
        <f t="shared" si="27"/>
        <v>435</v>
      </c>
      <c r="B436" s="51" t="s">
        <v>180</v>
      </c>
      <c r="C436" s="52">
        <v>53</v>
      </c>
      <c r="D436" s="50">
        <v>42491</v>
      </c>
      <c r="E436" s="84">
        <f t="shared" si="26"/>
        <v>201605</v>
      </c>
      <c r="F436" s="84">
        <f t="shared" si="24"/>
        <v>201605</v>
      </c>
      <c r="G436" s="80">
        <f>IF(IFERROR(MATCH($B436,$B$1:B435,0),0)=0,1,0)</f>
        <v>1</v>
      </c>
      <c r="H436" s="80">
        <f t="array" ref="H436">IF(IFERROR(MATCH($B436&amp;E436,($B$1:B435)&amp;($E$1:E436),0),0)=0,1,0)</f>
        <v>1</v>
      </c>
      <c r="I436" s="80">
        <f t="shared" si="25"/>
        <v>53</v>
      </c>
      <c r="J436" s="82"/>
      <c r="K436" s="82"/>
      <c r="L436" s="82"/>
      <c r="M436" s="82"/>
      <c r="N436" s="82"/>
      <c r="O436" s="82"/>
      <c r="P436" s="82"/>
    </row>
    <row r="437" spans="1:16" x14ac:dyDescent="0.2">
      <c r="A437" s="80">
        <f t="shared" si="27"/>
        <v>436</v>
      </c>
      <c r="B437" s="48" t="s">
        <v>181</v>
      </c>
      <c r="C437" s="49">
        <v>42</v>
      </c>
      <c r="D437" s="50">
        <v>42491</v>
      </c>
      <c r="E437" s="84">
        <f t="shared" si="26"/>
        <v>201605</v>
      </c>
      <c r="F437" s="84">
        <f t="shared" si="24"/>
        <v>201605</v>
      </c>
      <c r="G437" s="80">
        <f>IF(IFERROR(MATCH($B437,$B$1:B436,0),0)=0,1,0)</f>
        <v>1</v>
      </c>
      <c r="H437" s="80">
        <f t="array" ref="H437">IF(IFERROR(MATCH($B437&amp;E437,($B$1:B436)&amp;($E$1:E437),0),0)=0,1,0)</f>
        <v>1</v>
      </c>
      <c r="I437" s="80">
        <f t="shared" si="25"/>
        <v>42</v>
      </c>
      <c r="J437" s="82"/>
      <c r="K437" s="82"/>
      <c r="L437" s="82"/>
      <c r="M437" s="82"/>
      <c r="N437" s="82"/>
      <c r="O437" s="82"/>
      <c r="P437" s="82"/>
    </row>
    <row r="438" spans="1:16" x14ac:dyDescent="0.2">
      <c r="A438" s="80">
        <f t="shared" si="27"/>
        <v>437</v>
      </c>
      <c r="B438" s="51" t="s">
        <v>182</v>
      </c>
      <c r="C438" s="52">
        <v>34</v>
      </c>
      <c r="D438" s="50">
        <v>42491</v>
      </c>
      <c r="E438" s="84">
        <f t="shared" si="26"/>
        <v>201605</v>
      </c>
      <c r="F438" s="84">
        <f t="shared" si="24"/>
        <v>201605</v>
      </c>
      <c r="G438" s="80">
        <f>IF(IFERROR(MATCH($B438,$B$1:B437,0),0)=0,1,0)</f>
        <v>1</v>
      </c>
      <c r="H438" s="80">
        <f t="array" ref="H438">IF(IFERROR(MATCH($B438&amp;E438,($B$1:B437)&amp;($E$1:E438),0),0)=0,1,0)</f>
        <v>1</v>
      </c>
      <c r="I438" s="80">
        <f t="shared" si="25"/>
        <v>34</v>
      </c>
      <c r="J438" s="82"/>
      <c r="K438" s="82"/>
      <c r="L438" s="82"/>
      <c r="M438" s="82"/>
      <c r="N438" s="82"/>
      <c r="O438" s="82"/>
      <c r="P438" s="82"/>
    </row>
    <row r="439" spans="1:16" x14ac:dyDescent="0.2">
      <c r="A439" s="80">
        <f t="shared" si="27"/>
        <v>438</v>
      </c>
      <c r="B439" s="48" t="s">
        <v>183</v>
      </c>
      <c r="C439" s="49">
        <v>32</v>
      </c>
      <c r="D439" s="50">
        <v>42491</v>
      </c>
      <c r="E439" s="84">
        <f t="shared" si="26"/>
        <v>201605</v>
      </c>
      <c r="F439" s="84">
        <f t="shared" si="24"/>
        <v>201605</v>
      </c>
      <c r="G439" s="80">
        <f>IF(IFERROR(MATCH($B439,$B$1:B438,0),0)=0,1,0)</f>
        <v>1</v>
      </c>
      <c r="H439" s="80">
        <f t="array" ref="H439">IF(IFERROR(MATCH($B439&amp;E439,($B$1:B438)&amp;($E$1:E439),0),0)=0,1,0)</f>
        <v>1</v>
      </c>
      <c r="I439" s="80">
        <f t="shared" si="25"/>
        <v>32</v>
      </c>
      <c r="J439" s="82"/>
      <c r="K439" s="82"/>
      <c r="L439" s="82"/>
      <c r="M439" s="82"/>
      <c r="N439" s="82"/>
      <c r="O439" s="82"/>
      <c r="P439" s="82"/>
    </row>
    <row r="440" spans="1:16" x14ac:dyDescent="0.2">
      <c r="A440" s="80">
        <f t="shared" si="27"/>
        <v>439</v>
      </c>
      <c r="B440" s="51" t="s">
        <v>184</v>
      </c>
      <c r="C440" s="52">
        <v>29</v>
      </c>
      <c r="D440" s="50">
        <v>42491</v>
      </c>
      <c r="E440" s="84">
        <f t="shared" si="26"/>
        <v>201605</v>
      </c>
      <c r="F440" s="84">
        <f t="shared" si="24"/>
        <v>201605</v>
      </c>
      <c r="G440" s="80">
        <f>IF(IFERROR(MATCH($B440,$B$1:B439,0),0)=0,1,0)</f>
        <v>1</v>
      </c>
      <c r="H440" s="80">
        <f t="array" ref="H440">IF(IFERROR(MATCH($B440&amp;E440,($B$1:B439)&amp;($E$1:E440),0),0)=0,1,0)</f>
        <v>1</v>
      </c>
      <c r="I440" s="80">
        <f t="shared" si="25"/>
        <v>29</v>
      </c>
      <c r="J440" s="82"/>
      <c r="K440" s="82"/>
      <c r="L440" s="82"/>
      <c r="M440" s="82"/>
      <c r="N440" s="82"/>
      <c r="O440" s="82"/>
      <c r="P440" s="82"/>
    </row>
    <row r="441" spans="1:16" x14ac:dyDescent="0.2">
      <c r="A441" s="80">
        <f t="shared" si="27"/>
        <v>440</v>
      </c>
      <c r="B441" s="48" t="s">
        <v>185</v>
      </c>
      <c r="C441" s="49">
        <v>26</v>
      </c>
      <c r="D441" s="50">
        <v>42491</v>
      </c>
      <c r="E441" s="84">
        <f t="shared" si="26"/>
        <v>201605</v>
      </c>
      <c r="F441" s="84">
        <f t="shared" si="24"/>
        <v>201605</v>
      </c>
      <c r="G441" s="80">
        <f>IF(IFERROR(MATCH($B441,$B$1:B440,0),0)=0,1,0)</f>
        <v>1</v>
      </c>
      <c r="H441" s="80">
        <f t="array" ref="H441">IF(IFERROR(MATCH($B441&amp;E441,($B$1:B440)&amp;($E$1:E441),0),0)=0,1,0)</f>
        <v>1</v>
      </c>
      <c r="I441" s="80">
        <f t="shared" si="25"/>
        <v>26</v>
      </c>
      <c r="J441" s="82"/>
      <c r="K441" s="82"/>
      <c r="L441" s="82"/>
      <c r="M441" s="82"/>
      <c r="N441" s="82"/>
      <c r="O441" s="82"/>
      <c r="P441" s="82"/>
    </row>
    <row r="442" spans="1:16" x14ac:dyDescent="0.2">
      <c r="A442" s="80">
        <f t="shared" si="27"/>
        <v>441</v>
      </c>
      <c r="B442" s="51" t="s">
        <v>186</v>
      </c>
      <c r="C442" s="52">
        <v>21</v>
      </c>
      <c r="D442" s="50">
        <v>42491</v>
      </c>
      <c r="E442" s="84">
        <f t="shared" si="26"/>
        <v>201605</v>
      </c>
      <c r="F442" s="84">
        <f t="shared" si="24"/>
        <v>201605</v>
      </c>
      <c r="G442" s="80">
        <f>IF(IFERROR(MATCH($B442,$B$1:B441,0),0)=0,1,0)</f>
        <v>1</v>
      </c>
      <c r="H442" s="80">
        <f t="array" ref="H442">IF(IFERROR(MATCH($B442&amp;E442,($B$1:B441)&amp;($E$1:E442),0),0)=0,1,0)</f>
        <v>1</v>
      </c>
      <c r="I442" s="80">
        <f t="shared" si="25"/>
        <v>21</v>
      </c>
      <c r="J442" s="82"/>
      <c r="K442" s="82"/>
      <c r="L442" s="82"/>
      <c r="M442" s="82"/>
      <c r="N442" s="82"/>
      <c r="O442" s="82"/>
      <c r="P442" s="82"/>
    </row>
    <row r="443" spans="1:16" x14ac:dyDescent="0.2">
      <c r="A443" s="80">
        <f t="shared" si="27"/>
        <v>442</v>
      </c>
      <c r="B443" s="48" t="s">
        <v>187</v>
      </c>
      <c r="C443" s="49">
        <v>20</v>
      </c>
      <c r="D443" s="50">
        <v>42491</v>
      </c>
      <c r="E443" s="84">
        <f t="shared" si="26"/>
        <v>201605</v>
      </c>
      <c r="F443" s="84">
        <f t="shared" si="24"/>
        <v>201605</v>
      </c>
      <c r="G443" s="80">
        <f>IF(IFERROR(MATCH($B443,$B$1:B442,0),0)=0,1,0)</f>
        <v>1</v>
      </c>
      <c r="H443" s="80">
        <f t="array" ref="H443">IF(IFERROR(MATCH($B443&amp;E443,($B$1:B442)&amp;($E$1:E443),0),0)=0,1,0)</f>
        <v>1</v>
      </c>
      <c r="I443" s="80">
        <f t="shared" si="25"/>
        <v>20</v>
      </c>
      <c r="J443" s="82"/>
      <c r="K443" s="82"/>
      <c r="L443" s="82"/>
      <c r="M443" s="82"/>
      <c r="N443" s="82"/>
      <c r="O443" s="82"/>
      <c r="P443" s="82"/>
    </row>
    <row r="444" spans="1:16" x14ac:dyDescent="0.2">
      <c r="A444" s="80">
        <f t="shared" si="27"/>
        <v>443</v>
      </c>
      <c r="B444" s="51" t="s">
        <v>188</v>
      </c>
      <c r="C444" s="52">
        <v>13</v>
      </c>
      <c r="D444" s="50">
        <v>42491</v>
      </c>
      <c r="E444" s="84">
        <f t="shared" si="26"/>
        <v>201605</v>
      </c>
      <c r="F444" s="84">
        <f t="shared" si="24"/>
        <v>201605</v>
      </c>
      <c r="G444" s="80">
        <f>IF(IFERROR(MATCH($B444,$B$1:B443,0),0)=0,1,0)</f>
        <v>1</v>
      </c>
      <c r="H444" s="80">
        <f t="array" ref="H444">IF(IFERROR(MATCH($B444&amp;E444,($B$1:B443)&amp;($E$1:E444),0),0)=0,1,0)</f>
        <v>1</v>
      </c>
      <c r="I444" s="80">
        <f t="shared" si="25"/>
        <v>13</v>
      </c>
      <c r="J444" s="82"/>
      <c r="K444" s="82"/>
      <c r="L444" s="82"/>
      <c r="M444" s="82"/>
      <c r="N444" s="82"/>
      <c r="O444" s="82"/>
      <c r="P444" s="82"/>
    </row>
    <row r="445" spans="1:16" x14ac:dyDescent="0.2">
      <c r="A445" s="80">
        <f t="shared" si="27"/>
        <v>444</v>
      </c>
      <c r="B445" s="51" t="s">
        <v>101</v>
      </c>
      <c r="C445" s="52">
        <v>329</v>
      </c>
      <c r="D445" s="50">
        <v>42522</v>
      </c>
      <c r="E445" s="84">
        <f t="shared" si="26"/>
        <v>201606</v>
      </c>
      <c r="F445" s="84">
        <f t="shared" si="24"/>
        <v>201603</v>
      </c>
      <c r="G445" s="80">
        <f>IF(IFERROR(MATCH($B445,$B$1:B444,0),0)=0,1,0)</f>
        <v>0</v>
      </c>
      <c r="H445" s="80">
        <f t="array" ref="H445">IF(IFERROR(MATCH($B445&amp;E445,($B$1:B444)&amp;($E$1:E445),0),0)=0,1,0)</f>
        <v>1</v>
      </c>
      <c r="I445" s="80">
        <f t="shared" si="25"/>
        <v>329</v>
      </c>
      <c r="J445" s="82"/>
      <c r="K445" s="82"/>
      <c r="L445" s="82"/>
      <c r="M445" s="82"/>
      <c r="N445" s="82"/>
      <c r="O445" s="82"/>
      <c r="P445" s="82"/>
    </row>
    <row r="446" spans="1:16" x14ac:dyDescent="0.2">
      <c r="A446" s="80">
        <f t="shared" si="27"/>
        <v>445</v>
      </c>
      <c r="B446" s="48" t="s">
        <v>15</v>
      </c>
      <c r="C446" s="49">
        <v>64</v>
      </c>
      <c r="D446" s="50">
        <v>42522</v>
      </c>
      <c r="E446" s="84">
        <f t="shared" si="26"/>
        <v>201606</v>
      </c>
      <c r="F446" s="84">
        <f t="shared" si="24"/>
        <v>201601</v>
      </c>
      <c r="G446" s="80">
        <f>IF(IFERROR(MATCH($B446,$B$1:B445,0),0)=0,1,0)</f>
        <v>0</v>
      </c>
      <c r="H446" s="80">
        <f t="array" ref="H446">IF(IFERROR(MATCH($B446&amp;E446,($B$1:B445)&amp;($E$1:E446),0),0)=0,1,0)</f>
        <v>1</v>
      </c>
      <c r="I446" s="80">
        <f t="shared" si="25"/>
        <v>64</v>
      </c>
      <c r="J446" s="82"/>
      <c r="K446" s="82"/>
      <c r="L446" s="82"/>
      <c r="M446" s="82"/>
      <c r="N446" s="82"/>
      <c r="O446" s="82"/>
      <c r="P446" s="82"/>
    </row>
    <row r="447" spans="1:16" x14ac:dyDescent="0.2">
      <c r="A447" s="80">
        <f t="shared" si="27"/>
        <v>446</v>
      </c>
      <c r="B447" s="51" t="s">
        <v>102</v>
      </c>
      <c r="C447" s="52">
        <v>76</v>
      </c>
      <c r="D447" s="50">
        <v>42522</v>
      </c>
      <c r="E447" s="84">
        <f t="shared" si="26"/>
        <v>201606</v>
      </c>
      <c r="F447" s="84">
        <f t="shared" si="24"/>
        <v>201603</v>
      </c>
      <c r="G447" s="80">
        <f>IF(IFERROR(MATCH($B447,$B$1:B446,0),0)=0,1,0)</f>
        <v>0</v>
      </c>
      <c r="H447" s="80">
        <f t="array" ref="H447">IF(IFERROR(MATCH($B447&amp;E447,($B$1:B446)&amp;($E$1:E447),0),0)=0,1,0)</f>
        <v>1</v>
      </c>
      <c r="I447" s="80">
        <f t="shared" si="25"/>
        <v>76</v>
      </c>
      <c r="J447" s="82"/>
      <c r="K447" s="82"/>
      <c r="L447" s="82"/>
      <c r="M447" s="82"/>
      <c r="N447" s="82"/>
      <c r="O447" s="82"/>
      <c r="P447" s="82"/>
    </row>
    <row r="448" spans="1:16" x14ac:dyDescent="0.2">
      <c r="A448" s="80">
        <f t="shared" si="27"/>
        <v>447</v>
      </c>
      <c r="B448" s="48" t="s">
        <v>62</v>
      </c>
      <c r="C448" s="49">
        <v>170</v>
      </c>
      <c r="D448" s="50">
        <v>42522</v>
      </c>
      <c r="E448" s="84">
        <f t="shared" si="26"/>
        <v>201606</v>
      </c>
      <c r="F448" s="84">
        <f t="shared" si="24"/>
        <v>201602</v>
      </c>
      <c r="G448" s="80">
        <f>IF(IFERROR(MATCH($B448,$B$1:B447,0),0)=0,1,0)</f>
        <v>0</v>
      </c>
      <c r="H448" s="80">
        <f t="array" ref="H448">IF(IFERROR(MATCH($B448&amp;E448,($B$1:B447)&amp;($E$1:E448),0),0)=0,1,0)</f>
        <v>1</v>
      </c>
      <c r="I448" s="80">
        <f t="shared" si="25"/>
        <v>170</v>
      </c>
      <c r="J448" s="82"/>
      <c r="K448" s="82"/>
      <c r="L448" s="82"/>
      <c r="M448" s="82"/>
      <c r="N448" s="82"/>
      <c r="O448" s="82"/>
      <c r="P448" s="82"/>
    </row>
    <row r="449" spans="1:16" x14ac:dyDescent="0.2">
      <c r="A449" s="80">
        <f t="shared" si="27"/>
        <v>448</v>
      </c>
      <c r="B449" s="51" t="s">
        <v>134</v>
      </c>
      <c r="C449" s="52">
        <v>23</v>
      </c>
      <c r="D449" s="50">
        <v>42522</v>
      </c>
      <c r="E449" s="84">
        <f t="shared" si="26"/>
        <v>201606</v>
      </c>
      <c r="F449" s="84">
        <f t="shared" si="24"/>
        <v>201604</v>
      </c>
      <c r="G449" s="80">
        <f>IF(IFERROR(MATCH($B449,$B$1:B448,0),0)=0,1,0)</f>
        <v>0</v>
      </c>
      <c r="H449" s="80">
        <f t="array" ref="H449">IF(IFERROR(MATCH($B449&amp;E449,($B$1:B448)&amp;($E$1:E449),0),0)=0,1,0)</f>
        <v>1</v>
      </c>
      <c r="I449" s="80">
        <f t="shared" si="25"/>
        <v>23</v>
      </c>
      <c r="J449" s="82"/>
      <c r="K449" s="82"/>
      <c r="L449" s="82"/>
      <c r="M449" s="82"/>
      <c r="N449" s="82"/>
      <c r="O449" s="82"/>
      <c r="P449" s="82"/>
    </row>
    <row r="450" spans="1:16" x14ac:dyDescent="0.2">
      <c r="A450" s="80">
        <f t="shared" si="27"/>
        <v>449</v>
      </c>
      <c r="B450" s="51" t="s">
        <v>20</v>
      </c>
      <c r="C450" s="52">
        <v>557</v>
      </c>
      <c r="D450" s="50">
        <v>42522</v>
      </c>
      <c r="E450" s="84">
        <f t="shared" si="26"/>
        <v>201606</v>
      </c>
      <c r="F450" s="84">
        <f t="shared" ref="F450:F513" si="28">INDEX($B:$E,MATCH(B450,$B:$B,0),4)</f>
        <v>201601</v>
      </c>
      <c r="G450" s="80">
        <f>IF(IFERROR(MATCH($B450,$B$1:B449,0),0)=0,1,0)</f>
        <v>0</v>
      </c>
      <c r="H450" s="80">
        <f t="array" ref="H450">IF(IFERROR(MATCH($B450&amp;E450,($B$1:B449)&amp;($E$1:E450),0),0)=0,1,0)</f>
        <v>1</v>
      </c>
      <c r="I450" s="80">
        <f t="shared" ref="I450:I513" si="29">SUMIFS($C:$C,$B:$B,$B450,$E:$E,$E450)</f>
        <v>557</v>
      </c>
      <c r="J450" s="82"/>
      <c r="K450" s="82"/>
      <c r="L450" s="82"/>
      <c r="M450" s="82"/>
      <c r="N450" s="82"/>
      <c r="O450" s="82"/>
      <c r="P450" s="82"/>
    </row>
    <row r="451" spans="1:16" x14ac:dyDescent="0.2">
      <c r="A451" s="80">
        <f t="shared" si="27"/>
        <v>450</v>
      </c>
      <c r="B451" s="48" t="s">
        <v>23</v>
      </c>
      <c r="C451" s="49">
        <v>1104</v>
      </c>
      <c r="D451" s="50">
        <v>42522</v>
      </c>
      <c r="E451" s="84">
        <f t="shared" ref="E451:E514" si="30">_xlfn.NUMBERVALUE(YEAR(D451)&amp;IF(MONTH(D451)&lt;10,"0"&amp;MONTH(D451),MONTH(D451)))</f>
        <v>201606</v>
      </c>
      <c r="F451" s="84">
        <f t="shared" si="28"/>
        <v>201601</v>
      </c>
      <c r="G451" s="80">
        <f>IF(IFERROR(MATCH($B451,$B$1:B450,0),0)=0,1,0)</f>
        <v>0</v>
      </c>
      <c r="H451" s="80">
        <f t="array" ref="H451">IF(IFERROR(MATCH($B451&amp;E451,($B$1:B450)&amp;($E$1:E451),0),0)=0,1,0)</f>
        <v>1</v>
      </c>
      <c r="I451" s="80">
        <f t="shared" si="29"/>
        <v>1104</v>
      </c>
      <c r="J451" s="82"/>
      <c r="K451" s="82"/>
      <c r="L451" s="82"/>
      <c r="M451" s="82"/>
      <c r="N451" s="82"/>
      <c r="O451" s="82"/>
      <c r="P451" s="82"/>
    </row>
    <row r="452" spans="1:16" x14ac:dyDescent="0.2">
      <c r="A452" s="80">
        <f t="shared" ref="A452:A515" si="31">A451+1</f>
        <v>451</v>
      </c>
      <c r="B452" s="51" t="s">
        <v>24</v>
      </c>
      <c r="C452" s="52">
        <v>6297</v>
      </c>
      <c r="D452" s="50">
        <v>42522</v>
      </c>
      <c r="E452" s="84">
        <f t="shared" si="30"/>
        <v>201606</v>
      </c>
      <c r="F452" s="84">
        <f t="shared" si="28"/>
        <v>201601</v>
      </c>
      <c r="G452" s="80">
        <f>IF(IFERROR(MATCH($B452,$B$1:B451,0),0)=0,1,0)</f>
        <v>0</v>
      </c>
      <c r="H452" s="80">
        <f t="array" ref="H452">IF(IFERROR(MATCH($B452&amp;E452,($B$1:B451)&amp;($E$1:E452),0),0)=0,1,0)</f>
        <v>1</v>
      </c>
      <c r="I452" s="80">
        <f t="shared" si="29"/>
        <v>6297</v>
      </c>
      <c r="J452" s="82"/>
      <c r="K452" s="82"/>
      <c r="L452" s="82"/>
      <c r="M452" s="82"/>
      <c r="N452" s="82"/>
      <c r="O452" s="82"/>
      <c r="P452" s="82"/>
    </row>
    <row r="453" spans="1:16" x14ac:dyDescent="0.2">
      <c r="A453" s="80">
        <f t="shared" si="31"/>
        <v>452</v>
      </c>
      <c r="B453" s="51" t="s">
        <v>26</v>
      </c>
      <c r="C453" s="52">
        <v>1089</v>
      </c>
      <c r="D453" s="50">
        <v>42522</v>
      </c>
      <c r="E453" s="84">
        <f t="shared" si="30"/>
        <v>201606</v>
      </c>
      <c r="F453" s="84">
        <f t="shared" si="28"/>
        <v>201601</v>
      </c>
      <c r="G453" s="80">
        <f>IF(IFERROR(MATCH($B453,$B$1:B452,0),0)=0,1,0)</f>
        <v>0</v>
      </c>
      <c r="H453" s="80">
        <f t="array" ref="H453">IF(IFERROR(MATCH($B453&amp;E453,($B$1:B452)&amp;($E$1:E453),0),0)=0,1,0)</f>
        <v>1</v>
      </c>
      <c r="I453" s="80">
        <f t="shared" si="29"/>
        <v>1089</v>
      </c>
      <c r="J453" s="82"/>
      <c r="K453" s="82"/>
      <c r="L453" s="82"/>
      <c r="M453" s="82"/>
      <c r="N453" s="82"/>
      <c r="O453" s="82"/>
      <c r="P453" s="82"/>
    </row>
    <row r="454" spans="1:16" x14ac:dyDescent="0.2">
      <c r="A454" s="80">
        <f t="shared" si="31"/>
        <v>453</v>
      </c>
      <c r="B454" s="51" t="s">
        <v>30</v>
      </c>
      <c r="C454" s="52">
        <v>74</v>
      </c>
      <c r="D454" s="50">
        <v>42522</v>
      </c>
      <c r="E454" s="84">
        <f t="shared" si="30"/>
        <v>201606</v>
      </c>
      <c r="F454" s="84">
        <f t="shared" si="28"/>
        <v>201601</v>
      </c>
      <c r="G454" s="80">
        <f>IF(IFERROR(MATCH($B454,$B$1:B453,0),0)=0,1,0)</f>
        <v>0</v>
      </c>
      <c r="H454" s="80">
        <f t="array" ref="H454">IF(IFERROR(MATCH($B454&amp;E454,($B$1:B453)&amp;($E$1:E454),0),0)=0,1,0)</f>
        <v>1</v>
      </c>
      <c r="I454" s="80">
        <f t="shared" si="29"/>
        <v>74</v>
      </c>
      <c r="J454" s="82"/>
      <c r="K454" s="82"/>
      <c r="L454" s="82"/>
      <c r="M454" s="82"/>
      <c r="N454" s="82"/>
      <c r="O454" s="82"/>
      <c r="P454" s="82"/>
    </row>
    <row r="455" spans="1:16" x14ac:dyDescent="0.2">
      <c r="A455" s="80">
        <f t="shared" si="31"/>
        <v>454</v>
      </c>
      <c r="B455" s="51" t="s">
        <v>32</v>
      </c>
      <c r="C455" s="52">
        <v>560</v>
      </c>
      <c r="D455" s="50">
        <v>42522</v>
      </c>
      <c r="E455" s="84">
        <f t="shared" si="30"/>
        <v>201606</v>
      </c>
      <c r="F455" s="84">
        <f t="shared" si="28"/>
        <v>201601</v>
      </c>
      <c r="G455" s="80">
        <f>IF(IFERROR(MATCH($B455,$B$1:B454,0),0)=0,1,0)</f>
        <v>0</v>
      </c>
      <c r="H455" s="80">
        <f t="array" ref="H455">IF(IFERROR(MATCH($B455&amp;E455,($B$1:B454)&amp;($E$1:E455),0),0)=0,1,0)</f>
        <v>1</v>
      </c>
      <c r="I455" s="80">
        <f t="shared" si="29"/>
        <v>560</v>
      </c>
      <c r="J455" s="82"/>
      <c r="K455" s="82"/>
      <c r="L455" s="82"/>
      <c r="M455" s="82"/>
      <c r="N455" s="82"/>
      <c r="O455" s="82"/>
      <c r="P455" s="82"/>
    </row>
    <row r="456" spans="1:16" x14ac:dyDescent="0.2">
      <c r="A456" s="80">
        <f t="shared" si="31"/>
        <v>455</v>
      </c>
      <c r="B456" s="51" t="s">
        <v>34</v>
      </c>
      <c r="C456" s="52">
        <v>522</v>
      </c>
      <c r="D456" s="50">
        <v>42522</v>
      </c>
      <c r="E456" s="84">
        <f t="shared" si="30"/>
        <v>201606</v>
      </c>
      <c r="F456" s="84">
        <f t="shared" si="28"/>
        <v>201601</v>
      </c>
      <c r="G456" s="80">
        <f>IF(IFERROR(MATCH($B456,$B$1:B455,0),0)=0,1,0)</f>
        <v>0</v>
      </c>
      <c r="H456" s="80">
        <f t="array" ref="H456">IF(IFERROR(MATCH($B456&amp;E456,($B$1:B455)&amp;($E$1:E456),0),0)=0,1,0)</f>
        <v>1</v>
      </c>
      <c r="I456" s="80">
        <f t="shared" si="29"/>
        <v>522</v>
      </c>
      <c r="J456" s="82"/>
      <c r="K456" s="82"/>
      <c r="L456" s="82"/>
      <c r="M456" s="82"/>
      <c r="N456" s="82"/>
      <c r="O456" s="82"/>
      <c r="P456" s="82"/>
    </row>
    <row r="457" spans="1:16" x14ac:dyDescent="0.2">
      <c r="A457" s="80">
        <f t="shared" si="31"/>
        <v>456</v>
      </c>
      <c r="B457" s="48" t="s">
        <v>35</v>
      </c>
      <c r="C457" s="49">
        <v>151</v>
      </c>
      <c r="D457" s="50">
        <v>42522</v>
      </c>
      <c r="E457" s="84">
        <f t="shared" si="30"/>
        <v>201606</v>
      </c>
      <c r="F457" s="84">
        <f t="shared" si="28"/>
        <v>201601</v>
      </c>
      <c r="G457" s="80">
        <f>IF(IFERROR(MATCH($B457,$B$1:B456,0),0)=0,1,0)</f>
        <v>0</v>
      </c>
      <c r="H457" s="80">
        <f t="array" ref="H457">IF(IFERROR(MATCH($B457&amp;E457,($B$1:B456)&amp;($E$1:E457),0),0)=0,1,0)</f>
        <v>1</v>
      </c>
      <c r="I457" s="80">
        <f t="shared" si="29"/>
        <v>151</v>
      </c>
      <c r="J457" s="82"/>
      <c r="K457" s="82"/>
      <c r="L457" s="82"/>
      <c r="M457" s="82"/>
      <c r="N457" s="82"/>
      <c r="O457" s="82"/>
      <c r="P457" s="82"/>
    </row>
    <row r="458" spans="1:16" x14ac:dyDescent="0.2">
      <c r="A458" s="80">
        <f t="shared" si="31"/>
        <v>457</v>
      </c>
      <c r="B458" s="48" t="s">
        <v>37</v>
      </c>
      <c r="C458" s="49">
        <v>292</v>
      </c>
      <c r="D458" s="50">
        <v>42522</v>
      </c>
      <c r="E458" s="84">
        <f t="shared" si="30"/>
        <v>201606</v>
      </c>
      <c r="F458" s="84">
        <f t="shared" si="28"/>
        <v>201601</v>
      </c>
      <c r="G458" s="80">
        <f>IF(IFERROR(MATCH($B458,$B$1:B457,0),0)=0,1,0)</f>
        <v>0</v>
      </c>
      <c r="H458" s="80">
        <f t="array" ref="H458">IF(IFERROR(MATCH($B458&amp;E458,($B$1:B457)&amp;($E$1:E458),0),0)=0,1,0)</f>
        <v>1</v>
      </c>
      <c r="I458" s="80">
        <f t="shared" si="29"/>
        <v>292</v>
      </c>
      <c r="J458" s="82"/>
      <c r="K458" s="82"/>
      <c r="L458" s="82"/>
      <c r="M458" s="82"/>
      <c r="N458" s="82"/>
      <c r="O458" s="82"/>
      <c r="P458" s="82"/>
    </row>
    <row r="459" spans="1:16" x14ac:dyDescent="0.2">
      <c r="A459" s="80">
        <f t="shared" si="31"/>
        <v>458</v>
      </c>
      <c r="B459" s="51" t="s">
        <v>38</v>
      </c>
      <c r="C459" s="52">
        <v>95</v>
      </c>
      <c r="D459" s="50">
        <v>42522</v>
      </c>
      <c r="E459" s="84">
        <f t="shared" si="30"/>
        <v>201606</v>
      </c>
      <c r="F459" s="84">
        <f t="shared" si="28"/>
        <v>201601</v>
      </c>
      <c r="G459" s="80">
        <f>IF(IFERROR(MATCH($B459,$B$1:B458,0),0)=0,1,0)</f>
        <v>0</v>
      </c>
      <c r="H459" s="80">
        <f t="array" ref="H459">IF(IFERROR(MATCH($B459&amp;E459,($B$1:B458)&amp;($E$1:E459),0),0)=0,1,0)</f>
        <v>1</v>
      </c>
      <c r="I459" s="80">
        <f t="shared" si="29"/>
        <v>95</v>
      </c>
      <c r="J459" s="82"/>
      <c r="K459" s="82"/>
      <c r="L459" s="82"/>
      <c r="M459" s="82"/>
      <c r="N459" s="82"/>
      <c r="O459" s="82"/>
      <c r="P459" s="82"/>
    </row>
    <row r="460" spans="1:16" x14ac:dyDescent="0.2">
      <c r="A460" s="80">
        <f t="shared" si="31"/>
        <v>459</v>
      </c>
      <c r="B460" s="48" t="s">
        <v>42</v>
      </c>
      <c r="C460" s="49">
        <v>345</v>
      </c>
      <c r="D460" s="50">
        <v>42522</v>
      </c>
      <c r="E460" s="84">
        <f t="shared" si="30"/>
        <v>201606</v>
      </c>
      <c r="F460" s="84">
        <f t="shared" si="28"/>
        <v>201601</v>
      </c>
      <c r="G460" s="80">
        <f>IF(IFERROR(MATCH($B460,$B$1:B459,0),0)=0,1,0)</f>
        <v>0</v>
      </c>
      <c r="H460" s="80">
        <f t="array" ref="H460">IF(IFERROR(MATCH($B460&amp;E460,($B$1:B459)&amp;($E$1:E460),0),0)=0,1,0)</f>
        <v>1</v>
      </c>
      <c r="I460" s="80">
        <f t="shared" si="29"/>
        <v>345</v>
      </c>
      <c r="J460" s="82"/>
      <c r="K460" s="82"/>
      <c r="L460" s="82"/>
      <c r="M460" s="82"/>
      <c r="N460" s="82"/>
      <c r="O460" s="82"/>
      <c r="P460" s="82"/>
    </row>
    <row r="461" spans="1:16" x14ac:dyDescent="0.2">
      <c r="A461" s="80">
        <f t="shared" si="31"/>
        <v>460</v>
      </c>
      <c r="B461" s="48" t="s">
        <v>44</v>
      </c>
      <c r="C461" s="49">
        <v>25</v>
      </c>
      <c r="D461" s="50">
        <v>42522</v>
      </c>
      <c r="E461" s="84">
        <f t="shared" si="30"/>
        <v>201606</v>
      </c>
      <c r="F461" s="84">
        <f t="shared" si="28"/>
        <v>201601</v>
      </c>
      <c r="G461" s="80">
        <f>IF(IFERROR(MATCH($B461,$B$1:B460,0),0)=0,1,0)</f>
        <v>0</v>
      </c>
      <c r="H461" s="80">
        <f t="array" ref="H461">IF(IFERROR(MATCH($B461&amp;E461,($B$1:B460)&amp;($E$1:E461),0),0)=0,1,0)</f>
        <v>1</v>
      </c>
      <c r="I461" s="80">
        <f t="shared" si="29"/>
        <v>25</v>
      </c>
      <c r="J461" s="82"/>
      <c r="K461" s="82"/>
      <c r="L461" s="82"/>
      <c r="M461" s="82"/>
      <c r="N461" s="82"/>
      <c r="O461" s="82"/>
      <c r="P461" s="82"/>
    </row>
    <row r="462" spans="1:16" x14ac:dyDescent="0.2">
      <c r="A462" s="80">
        <f t="shared" si="31"/>
        <v>461</v>
      </c>
      <c r="B462" s="51" t="s">
        <v>45</v>
      </c>
      <c r="C462" s="52">
        <v>203</v>
      </c>
      <c r="D462" s="50">
        <v>42522</v>
      </c>
      <c r="E462" s="84">
        <f t="shared" si="30"/>
        <v>201606</v>
      </c>
      <c r="F462" s="84">
        <f t="shared" si="28"/>
        <v>201601</v>
      </c>
      <c r="G462" s="80">
        <f>IF(IFERROR(MATCH($B462,$B$1:B461,0),0)=0,1,0)</f>
        <v>0</v>
      </c>
      <c r="H462" s="80">
        <f t="array" ref="H462">IF(IFERROR(MATCH($B462&amp;E462,($B$1:B461)&amp;($E$1:E462),0),0)=0,1,0)</f>
        <v>1</v>
      </c>
      <c r="I462" s="80">
        <f t="shared" si="29"/>
        <v>203</v>
      </c>
      <c r="J462" s="82"/>
      <c r="K462" s="82"/>
      <c r="L462" s="82"/>
      <c r="M462" s="82"/>
      <c r="N462" s="82"/>
      <c r="O462" s="82"/>
      <c r="P462" s="82"/>
    </row>
    <row r="463" spans="1:16" x14ac:dyDescent="0.2">
      <c r="A463" s="80">
        <f t="shared" si="31"/>
        <v>462</v>
      </c>
      <c r="B463" s="51" t="s">
        <v>49</v>
      </c>
      <c r="C463" s="52">
        <v>121</v>
      </c>
      <c r="D463" s="50">
        <v>42522</v>
      </c>
      <c r="E463" s="84">
        <f t="shared" si="30"/>
        <v>201606</v>
      </c>
      <c r="F463" s="84">
        <f t="shared" si="28"/>
        <v>201601</v>
      </c>
      <c r="G463" s="80">
        <f>IF(IFERROR(MATCH($B463,$B$1:B462,0),0)=0,1,0)</f>
        <v>0</v>
      </c>
      <c r="H463" s="80">
        <f t="array" ref="H463">IF(IFERROR(MATCH($B463&amp;E463,($B$1:B462)&amp;($E$1:E463),0),0)=0,1,0)</f>
        <v>1</v>
      </c>
      <c r="I463" s="80">
        <f t="shared" si="29"/>
        <v>121</v>
      </c>
      <c r="J463" s="82"/>
      <c r="K463" s="82"/>
      <c r="L463" s="82"/>
      <c r="M463" s="82"/>
      <c r="N463" s="82"/>
      <c r="O463" s="82"/>
      <c r="P463" s="82"/>
    </row>
    <row r="464" spans="1:16" x14ac:dyDescent="0.2">
      <c r="A464" s="80">
        <f t="shared" si="31"/>
        <v>463</v>
      </c>
      <c r="B464" s="48" t="s">
        <v>52</v>
      </c>
      <c r="C464" s="49">
        <v>47</v>
      </c>
      <c r="D464" s="50">
        <v>42522</v>
      </c>
      <c r="E464" s="84">
        <f t="shared" si="30"/>
        <v>201606</v>
      </c>
      <c r="F464" s="84">
        <f t="shared" si="28"/>
        <v>201601</v>
      </c>
      <c r="G464" s="80">
        <f>IF(IFERROR(MATCH($B464,$B$1:B463,0),0)=0,1,0)</f>
        <v>0</v>
      </c>
      <c r="H464" s="80">
        <f t="array" ref="H464">IF(IFERROR(MATCH($B464&amp;E464,($B$1:B463)&amp;($E$1:E464),0),0)=0,1,0)</f>
        <v>1</v>
      </c>
      <c r="I464" s="80">
        <f t="shared" si="29"/>
        <v>47</v>
      </c>
      <c r="J464" s="82"/>
      <c r="K464" s="82"/>
      <c r="L464" s="82"/>
      <c r="M464" s="82"/>
      <c r="N464" s="82"/>
      <c r="O464" s="82"/>
      <c r="P464" s="82"/>
    </row>
    <row r="465" spans="1:16" x14ac:dyDescent="0.2">
      <c r="A465" s="80">
        <f t="shared" si="31"/>
        <v>464</v>
      </c>
      <c r="B465" s="51" t="s">
        <v>53</v>
      </c>
      <c r="C465" s="52">
        <v>84</v>
      </c>
      <c r="D465" s="50">
        <v>42522</v>
      </c>
      <c r="E465" s="84">
        <f t="shared" si="30"/>
        <v>201606</v>
      </c>
      <c r="F465" s="84">
        <f t="shared" si="28"/>
        <v>201601</v>
      </c>
      <c r="G465" s="80">
        <f>IF(IFERROR(MATCH($B465,$B$1:B464,0),0)=0,1,0)</f>
        <v>0</v>
      </c>
      <c r="H465" s="80">
        <f t="array" ref="H465">IF(IFERROR(MATCH($B465&amp;E465,($B$1:B464)&amp;($E$1:E465),0),0)=0,1,0)</f>
        <v>1</v>
      </c>
      <c r="I465" s="80">
        <f t="shared" si="29"/>
        <v>84</v>
      </c>
      <c r="J465" s="82"/>
      <c r="K465" s="82"/>
      <c r="L465" s="82"/>
      <c r="M465" s="82"/>
      <c r="N465" s="82"/>
      <c r="O465" s="82"/>
      <c r="P465" s="82"/>
    </row>
    <row r="466" spans="1:16" x14ac:dyDescent="0.2">
      <c r="A466" s="80">
        <f t="shared" si="31"/>
        <v>465</v>
      </c>
      <c r="B466" s="48" t="s">
        <v>54</v>
      </c>
      <c r="C466" s="49">
        <v>30</v>
      </c>
      <c r="D466" s="50">
        <v>42522</v>
      </c>
      <c r="E466" s="84">
        <f t="shared" si="30"/>
        <v>201606</v>
      </c>
      <c r="F466" s="84">
        <f t="shared" si="28"/>
        <v>201601</v>
      </c>
      <c r="G466" s="80">
        <f>IF(IFERROR(MATCH($B466,$B$1:B465,0),0)=0,1,0)</f>
        <v>0</v>
      </c>
      <c r="H466" s="80">
        <f t="array" ref="H466">IF(IFERROR(MATCH($B466&amp;E466,($B$1:B465)&amp;($E$1:E466),0),0)=0,1,0)</f>
        <v>1</v>
      </c>
      <c r="I466" s="80">
        <f t="shared" si="29"/>
        <v>30</v>
      </c>
      <c r="J466" s="82"/>
      <c r="K466" s="82"/>
      <c r="L466" s="82"/>
      <c r="M466" s="82"/>
      <c r="N466" s="82"/>
      <c r="O466" s="82"/>
      <c r="P466" s="82"/>
    </row>
    <row r="467" spans="1:16" x14ac:dyDescent="0.2">
      <c r="A467" s="80">
        <f t="shared" si="31"/>
        <v>466</v>
      </c>
      <c r="B467" s="51" t="s">
        <v>57</v>
      </c>
      <c r="C467" s="52">
        <v>328</v>
      </c>
      <c r="D467" s="50">
        <v>42522</v>
      </c>
      <c r="E467" s="84">
        <f t="shared" si="30"/>
        <v>201606</v>
      </c>
      <c r="F467" s="84">
        <f t="shared" si="28"/>
        <v>201601</v>
      </c>
      <c r="G467" s="80">
        <f>IF(IFERROR(MATCH($B467,$B$1:B466,0),0)=0,1,0)</f>
        <v>0</v>
      </c>
      <c r="H467" s="80">
        <f t="array" ref="H467">IF(IFERROR(MATCH($B467&amp;E467,($B$1:B466)&amp;($E$1:E467),0),0)=0,1,0)</f>
        <v>1</v>
      </c>
      <c r="I467" s="80">
        <f t="shared" si="29"/>
        <v>328</v>
      </c>
      <c r="J467" s="82"/>
      <c r="K467" s="82"/>
      <c r="L467" s="82"/>
      <c r="M467" s="82"/>
      <c r="N467" s="82"/>
      <c r="O467" s="82"/>
      <c r="P467" s="82"/>
    </row>
    <row r="468" spans="1:16" x14ac:dyDescent="0.2">
      <c r="A468" s="80">
        <f t="shared" si="31"/>
        <v>467</v>
      </c>
      <c r="B468" s="48" t="s">
        <v>60</v>
      </c>
      <c r="C468" s="49">
        <v>8</v>
      </c>
      <c r="D468" s="50">
        <v>42522</v>
      </c>
      <c r="E468" s="84">
        <f t="shared" si="30"/>
        <v>201606</v>
      </c>
      <c r="F468" s="84">
        <f t="shared" si="28"/>
        <v>201601</v>
      </c>
      <c r="G468" s="80">
        <f>IF(IFERROR(MATCH($B468,$B$1:B467,0),0)=0,1,0)</f>
        <v>0</v>
      </c>
      <c r="H468" s="80">
        <f t="array" ref="H468">IF(IFERROR(MATCH($B468&amp;E468,($B$1:B467)&amp;($E$1:E468),0),0)=0,1,0)</f>
        <v>1</v>
      </c>
      <c r="I468" s="80">
        <f t="shared" si="29"/>
        <v>8</v>
      </c>
      <c r="J468" s="82"/>
      <c r="K468" s="82"/>
      <c r="L468" s="82"/>
      <c r="M468" s="82"/>
      <c r="N468" s="82"/>
      <c r="O468" s="82"/>
      <c r="P468" s="82"/>
    </row>
    <row r="469" spans="1:16" x14ac:dyDescent="0.2">
      <c r="A469" s="80">
        <f t="shared" si="31"/>
        <v>468</v>
      </c>
      <c r="B469" s="51" t="s">
        <v>61</v>
      </c>
      <c r="C469" s="52">
        <v>24</v>
      </c>
      <c r="D469" s="50">
        <v>42522</v>
      </c>
      <c r="E469" s="84">
        <f t="shared" si="30"/>
        <v>201606</v>
      </c>
      <c r="F469" s="84">
        <f t="shared" si="28"/>
        <v>201601</v>
      </c>
      <c r="G469" s="80">
        <f>IF(IFERROR(MATCH($B469,$B$1:B468,0),0)=0,1,0)</f>
        <v>0</v>
      </c>
      <c r="H469" s="80">
        <f t="array" ref="H469">IF(IFERROR(MATCH($B469&amp;E469,($B$1:B468)&amp;($E$1:E469),0),0)=0,1,0)</f>
        <v>1</v>
      </c>
      <c r="I469" s="80">
        <f t="shared" si="29"/>
        <v>24</v>
      </c>
      <c r="J469" s="82"/>
      <c r="K469" s="82"/>
      <c r="L469" s="82"/>
      <c r="M469" s="82"/>
      <c r="N469" s="82"/>
      <c r="O469" s="82"/>
      <c r="P469" s="82"/>
    </row>
    <row r="470" spans="1:16" x14ac:dyDescent="0.2">
      <c r="A470" s="80">
        <f t="shared" si="31"/>
        <v>469</v>
      </c>
      <c r="B470" s="48" t="s">
        <v>64</v>
      </c>
      <c r="C470" s="49">
        <v>2343</v>
      </c>
      <c r="D470" s="50">
        <v>42522</v>
      </c>
      <c r="E470" s="84">
        <f t="shared" si="30"/>
        <v>201606</v>
      </c>
      <c r="F470" s="84">
        <f t="shared" si="28"/>
        <v>201602</v>
      </c>
      <c r="G470" s="80">
        <f>IF(IFERROR(MATCH($B470,$B$1:B469,0),0)=0,1,0)</f>
        <v>0</v>
      </c>
      <c r="H470" s="80">
        <f t="array" ref="H470">IF(IFERROR(MATCH($B470&amp;E470,($B$1:B469)&amp;($E$1:E470),0),0)=0,1,0)</f>
        <v>1</v>
      </c>
      <c r="I470" s="80">
        <f t="shared" si="29"/>
        <v>2343</v>
      </c>
      <c r="J470" s="82"/>
      <c r="K470" s="82"/>
      <c r="L470" s="82"/>
      <c r="M470" s="82"/>
      <c r="N470" s="82"/>
      <c r="O470" s="82"/>
      <c r="P470" s="82"/>
    </row>
    <row r="471" spans="1:16" x14ac:dyDescent="0.2">
      <c r="A471" s="80">
        <f t="shared" si="31"/>
        <v>470</v>
      </c>
      <c r="B471" s="48" t="s">
        <v>66</v>
      </c>
      <c r="C471" s="49">
        <v>4829</v>
      </c>
      <c r="D471" s="50">
        <v>42522</v>
      </c>
      <c r="E471" s="84">
        <f t="shared" si="30"/>
        <v>201606</v>
      </c>
      <c r="F471" s="84">
        <f t="shared" si="28"/>
        <v>201602</v>
      </c>
      <c r="G471" s="80">
        <f>IF(IFERROR(MATCH($B471,$B$1:B470,0),0)=0,1,0)</f>
        <v>0</v>
      </c>
      <c r="H471" s="80">
        <f t="array" ref="H471">IF(IFERROR(MATCH($B471&amp;E471,($B$1:B470)&amp;($E$1:E471),0),0)=0,1,0)</f>
        <v>1</v>
      </c>
      <c r="I471" s="80">
        <f t="shared" si="29"/>
        <v>4829</v>
      </c>
      <c r="J471" s="82"/>
      <c r="K471" s="82"/>
      <c r="L471" s="82"/>
      <c r="M471" s="82"/>
      <c r="N471" s="82"/>
      <c r="O471" s="82"/>
      <c r="P471" s="82"/>
    </row>
    <row r="472" spans="1:16" x14ac:dyDescent="0.2">
      <c r="A472" s="80">
        <f t="shared" si="31"/>
        <v>471</v>
      </c>
      <c r="B472" s="51" t="s">
        <v>67</v>
      </c>
      <c r="C472" s="52">
        <v>2015</v>
      </c>
      <c r="D472" s="50">
        <v>42522</v>
      </c>
      <c r="E472" s="84">
        <f t="shared" si="30"/>
        <v>201606</v>
      </c>
      <c r="F472" s="84">
        <f t="shared" si="28"/>
        <v>201602</v>
      </c>
      <c r="G472" s="80">
        <f>IF(IFERROR(MATCH($B472,$B$1:B471,0),0)=0,1,0)</f>
        <v>0</v>
      </c>
      <c r="H472" s="80">
        <f t="array" ref="H472">IF(IFERROR(MATCH($B472&amp;E472,($B$1:B471)&amp;($E$1:E472),0),0)=0,1,0)</f>
        <v>1</v>
      </c>
      <c r="I472" s="80">
        <f t="shared" si="29"/>
        <v>2015</v>
      </c>
      <c r="J472" s="82"/>
      <c r="K472" s="82"/>
      <c r="L472" s="82"/>
      <c r="M472" s="82"/>
      <c r="N472" s="82"/>
      <c r="O472" s="82"/>
      <c r="P472" s="82"/>
    </row>
    <row r="473" spans="1:16" x14ac:dyDescent="0.2">
      <c r="A473" s="80">
        <f t="shared" si="31"/>
        <v>472</v>
      </c>
      <c r="B473" s="51" t="s">
        <v>69</v>
      </c>
      <c r="C473" s="52">
        <v>42</v>
      </c>
      <c r="D473" s="50">
        <v>42522</v>
      </c>
      <c r="E473" s="84">
        <f t="shared" si="30"/>
        <v>201606</v>
      </c>
      <c r="F473" s="84">
        <f t="shared" si="28"/>
        <v>201602</v>
      </c>
      <c r="G473" s="80">
        <f>IF(IFERROR(MATCH($B473,$B$1:B472,0),0)=0,1,0)</f>
        <v>0</v>
      </c>
      <c r="H473" s="80">
        <f t="array" ref="H473">IF(IFERROR(MATCH($B473&amp;E473,($B$1:B472)&amp;($E$1:E473),0),0)=0,1,0)</f>
        <v>1</v>
      </c>
      <c r="I473" s="80">
        <f t="shared" si="29"/>
        <v>42</v>
      </c>
      <c r="J473" s="82"/>
      <c r="K473" s="82"/>
      <c r="L473" s="82"/>
      <c r="M473" s="82"/>
      <c r="N473" s="82"/>
      <c r="O473" s="82"/>
      <c r="P473" s="82"/>
    </row>
    <row r="474" spans="1:16" x14ac:dyDescent="0.2">
      <c r="A474" s="80">
        <f t="shared" si="31"/>
        <v>473</v>
      </c>
      <c r="B474" s="48" t="s">
        <v>70</v>
      </c>
      <c r="C474" s="49">
        <v>251</v>
      </c>
      <c r="D474" s="50">
        <v>42522</v>
      </c>
      <c r="E474" s="84">
        <f t="shared" si="30"/>
        <v>201606</v>
      </c>
      <c r="F474" s="84">
        <f t="shared" si="28"/>
        <v>201602</v>
      </c>
      <c r="G474" s="80">
        <f>IF(IFERROR(MATCH($B474,$B$1:B473,0),0)=0,1,0)</f>
        <v>0</v>
      </c>
      <c r="H474" s="80">
        <f t="array" ref="H474">IF(IFERROR(MATCH($B474&amp;E474,($B$1:B473)&amp;($E$1:E474),0),0)=0,1,0)</f>
        <v>1</v>
      </c>
      <c r="I474" s="80">
        <f t="shared" si="29"/>
        <v>251</v>
      </c>
      <c r="J474" s="82"/>
      <c r="K474" s="82"/>
      <c r="L474" s="82"/>
      <c r="M474" s="82"/>
      <c r="N474" s="82"/>
      <c r="O474" s="82"/>
      <c r="P474" s="82"/>
    </row>
    <row r="475" spans="1:16" x14ac:dyDescent="0.2">
      <c r="A475" s="80">
        <f t="shared" si="31"/>
        <v>474</v>
      </c>
      <c r="B475" s="51" t="s">
        <v>71</v>
      </c>
      <c r="C475" s="52">
        <v>468.00000000000006</v>
      </c>
      <c r="D475" s="50">
        <v>42522</v>
      </c>
      <c r="E475" s="84">
        <f t="shared" si="30"/>
        <v>201606</v>
      </c>
      <c r="F475" s="84">
        <f t="shared" si="28"/>
        <v>201602</v>
      </c>
      <c r="G475" s="80">
        <f>IF(IFERROR(MATCH($B475,$B$1:B474,0),0)=0,1,0)</f>
        <v>0</v>
      </c>
      <c r="H475" s="80">
        <f t="array" ref="H475">IF(IFERROR(MATCH($B475&amp;E475,($B$1:B474)&amp;($E$1:E475),0),0)=0,1,0)</f>
        <v>1</v>
      </c>
      <c r="I475" s="80">
        <f t="shared" si="29"/>
        <v>468.00000000000006</v>
      </c>
      <c r="J475" s="82"/>
      <c r="K475" s="82"/>
      <c r="L475" s="82"/>
      <c r="M475" s="82"/>
      <c r="N475" s="82"/>
      <c r="O475" s="82"/>
      <c r="P475" s="82"/>
    </row>
    <row r="476" spans="1:16" x14ac:dyDescent="0.2">
      <c r="A476" s="80">
        <f t="shared" si="31"/>
        <v>475</v>
      </c>
      <c r="B476" s="48" t="s">
        <v>72</v>
      </c>
      <c r="C476" s="49">
        <v>210</v>
      </c>
      <c r="D476" s="50">
        <v>42522</v>
      </c>
      <c r="E476" s="84">
        <f t="shared" si="30"/>
        <v>201606</v>
      </c>
      <c r="F476" s="84">
        <f t="shared" si="28"/>
        <v>201602</v>
      </c>
      <c r="G476" s="80">
        <f>IF(IFERROR(MATCH($B476,$B$1:B475,0),0)=0,1,0)</f>
        <v>0</v>
      </c>
      <c r="H476" s="80">
        <f t="array" ref="H476">IF(IFERROR(MATCH($B476&amp;E476,($B$1:B475)&amp;($E$1:E476),0),0)=0,1,0)</f>
        <v>1</v>
      </c>
      <c r="I476" s="80">
        <f t="shared" si="29"/>
        <v>210</v>
      </c>
      <c r="J476" s="82"/>
      <c r="K476" s="82"/>
      <c r="L476" s="82"/>
      <c r="M476" s="82"/>
      <c r="N476" s="82"/>
      <c r="O476" s="82"/>
      <c r="P476" s="82"/>
    </row>
    <row r="477" spans="1:16" x14ac:dyDescent="0.2">
      <c r="A477" s="80">
        <f t="shared" si="31"/>
        <v>476</v>
      </c>
      <c r="B477" s="51" t="s">
        <v>75</v>
      </c>
      <c r="C477" s="52">
        <v>3037</v>
      </c>
      <c r="D477" s="50">
        <v>42522</v>
      </c>
      <c r="E477" s="84">
        <f t="shared" si="30"/>
        <v>201606</v>
      </c>
      <c r="F477" s="84">
        <f t="shared" si="28"/>
        <v>201602</v>
      </c>
      <c r="G477" s="80">
        <f>IF(IFERROR(MATCH($B477,$B$1:B476,0),0)=0,1,0)</f>
        <v>0</v>
      </c>
      <c r="H477" s="80">
        <f t="array" ref="H477">IF(IFERROR(MATCH($B477&amp;E477,($B$1:B476)&amp;($E$1:E477),0),0)=0,1,0)</f>
        <v>1</v>
      </c>
      <c r="I477" s="80">
        <f t="shared" si="29"/>
        <v>3037</v>
      </c>
      <c r="J477" s="82"/>
      <c r="K477" s="82"/>
      <c r="L477" s="82"/>
      <c r="M477" s="82"/>
      <c r="N477" s="82"/>
      <c r="O477" s="82"/>
      <c r="P477" s="82"/>
    </row>
    <row r="478" spans="1:16" x14ac:dyDescent="0.2">
      <c r="A478" s="80">
        <f t="shared" si="31"/>
        <v>477</v>
      </c>
      <c r="B478" s="48" t="s">
        <v>76</v>
      </c>
      <c r="C478" s="49">
        <v>66</v>
      </c>
      <c r="D478" s="50">
        <v>42522</v>
      </c>
      <c r="E478" s="84">
        <f t="shared" si="30"/>
        <v>201606</v>
      </c>
      <c r="F478" s="84">
        <f t="shared" si="28"/>
        <v>201602</v>
      </c>
      <c r="G478" s="80">
        <f>IF(IFERROR(MATCH($B478,$B$1:B477,0),0)=0,1,0)</f>
        <v>0</v>
      </c>
      <c r="H478" s="80">
        <f t="array" ref="H478">IF(IFERROR(MATCH($B478&amp;E478,($B$1:B477)&amp;($E$1:E478),0),0)=0,1,0)</f>
        <v>1</v>
      </c>
      <c r="I478" s="80">
        <f t="shared" si="29"/>
        <v>66</v>
      </c>
      <c r="J478" s="82"/>
      <c r="K478" s="82"/>
      <c r="L478" s="82"/>
      <c r="M478" s="82"/>
      <c r="N478" s="82"/>
      <c r="O478" s="82"/>
      <c r="P478" s="82"/>
    </row>
    <row r="479" spans="1:16" x14ac:dyDescent="0.2">
      <c r="A479" s="80">
        <f t="shared" si="31"/>
        <v>478</v>
      </c>
      <c r="B479" s="51" t="s">
        <v>79</v>
      </c>
      <c r="C479" s="52">
        <v>111</v>
      </c>
      <c r="D479" s="50">
        <v>42522</v>
      </c>
      <c r="E479" s="84">
        <f t="shared" si="30"/>
        <v>201606</v>
      </c>
      <c r="F479" s="84">
        <f t="shared" si="28"/>
        <v>201602</v>
      </c>
      <c r="G479" s="80">
        <f>IF(IFERROR(MATCH($B479,$B$1:B478,0),0)=0,1,0)</f>
        <v>0</v>
      </c>
      <c r="H479" s="80">
        <f t="array" ref="H479">IF(IFERROR(MATCH($B479&amp;E479,($B$1:B478)&amp;($E$1:E479),0),0)=0,1,0)</f>
        <v>1</v>
      </c>
      <c r="I479" s="80">
        <f t="shared" si="29"/>
        <v>111</v>
      </c>
      <c r="J479" s="82"/>
      <c r="K479" s="82"/>
      <c r="L479" s="82"/>
      <c r="M479" s="82"/>
      <c r="N479" s="82"/>
      <c r="O479" s="82"/>
      <c r="P479" s="82"/>
    </row>
    <row r="480" spans="1:16" x14ac:dyDescent="0.2">
      <c r="A480" s="80">
        <f t="shared" si="31"/>
        <v>479</v>
      </c>
      <c r="B480" s="48" t="s">
        <v>80</v>
      </c>
      <c r="C480" s="49">
        <v>316</v>
      </c>
      <c r="D480" s="50">
        <v>42522</v>
      </c>
      <c r="E480" s="84">
        <f t="shared" si="30"/>
        <v>201606</v>
      </c>
      <c r="F480" s="84">
        <f t="shared" si="28"/>
        <v>201602</v>
      </c>
      <c r="G480" s="80">
        <f>IF(IFERROR(MATCH($B480,$B$1:B479,0),0)=0,1,0)</f>
        <v>0</v>
      </c>
      <c r="H480" s="80">
        <f t="array" ref="H480">IF(IFERROR(MATCH($B480&amp;E480,($B$1:B479)&amp;($E$1:E480),0),0)=0,1,0)</f>
        <v>1</v>
      </c>
      <c r="I480" s="80">
        <f t="shared" si="29"/>
        <v>316</v>
      </c>
      <c r="J480" s="82"/>
      <c r="K480" s="82"/>
      <c r="L480" s="82"/>
      <c r="M480" s="82"/>
      <c r="N480" s="82"/>
      <c r="O480" s="82"/>
      <c r="P480" s="82"/>
    </row>
    <row r="481" spans="1:16" x14ac:dyDescent="0.2">
      <c r="A481" s="80">
        <f t="shared" si="31"/>
        <v>480</v>
      </c>
      <c r="B481" s="51" t="s">
        <v>81</v>
      </c>
      <c r="C481" s="52">
        <v>78</v>
      </c>
      <c r="D481" s="50">
        <v>42522</v>
      </c>
      <c r="E481" s="84">
        <f t="shared" si="30"/>
        <v>201606</v>
      </c>
      <c r="F481" s="84">
        <f t="shared" si="28"/>
        <v>201602</v>
      </c>
      <c r="G481" s="80">
        <f>IF(IFERROR(MATCH($B481,$B$1:B480,0),0)=0,1,0)</f>
        <v>0</v>
      </c>
      <c r="H481" s="80">
        <f t="array" ref="H481">IF(IFERROR(MATCH($B481&amp;E481,($B$1:B480)&amp;($E$1:E481),0),0)=0,1,0)</f>
        <v>1</v>
      </c>
      <c r="I481" s="80">
        <f t="shared" si="29"/>
        <v>78</v>
      </c>
      <c r="J481" s="82"/>
      <c r="K481" s="82"/>
      <c r="L481" s="82"/>
      <c r="M481" s="82"/>
      <c r="N481" s="82"/>
      <c r="O481" s="82"/>
      <c r="P481" s="82"/>
    </row>
    <row r="482" spans="1:16" x14ac:dyDescent="0.2">
      <c r="A482" s="80">
        <f t="shared" si="31"/>
        <v>481</v>
      </c>
      <c r="B482" s="48" t="s">
        <v>82</v>
      </c>
      <c r="C482" s="49">
        <v>215</v>
      </c>
      <c r="D482" s="50">
        <v>42522</v>
      </c>
      <c r="E482" s="84">
        <f t="shared" si="30"/>
        <v>201606</v>
      </c>
      <c r="F482" s="84">
        <f t="shared" si="28"/>
        <v>201602</v>
      </c>
      <c r="G482" s="80">
        <f>IF(IFERROR(MATCH($B482,$B$1:B481,0),0)=0,1,0)</f>
        <v>0</v>
      </c>
      <c r="H482" s="80">
        <f t="array" ref="H482">IF(IFERROR(MATCH($B482&amp;E482,($B$1:B481)&amp;($E$1:E482),0),0)=0,1,0)</f>
        <v>1</v>
      </c>
      <c r="I482" s="80">
        <f t="shared" si="29"/>
        <v>215</v>
      </c>
      <c r="J482" s="82"/>
      <c r="K482" s="82"/>
      <c r="L482" s="82"/>
      <c r="M482" s="82"/>
      <c r="N482" s="82"/>
      <c r="O482" s="82"/>
      <c r="P482" s="82"/>
    </row>
    <row r="483" spans="1:16" x14ac:dyDescent="0.2">
      <c r="A483" s="80">
        <f t="shared" si="31"/>
        <v>482</v>
      </c>
      <c r="B483" s="51" t="s">
        <v>83</v>
      </c>
      <c r="C483" s="52">
        <v>105</v>
      </c>
      <c r="D483" s="50">
        <v>42522</v>
      </c>
      <c r="E483" s="84">
        <f t="shared" si="30"/>
        <v>201606</v>
      </c>
      <c r="F483" s="84">
        <f t="shared" si="28"/>
        <v>201602</v>
      </c>
      <c r="G483" s="80">
        <f>IF(IFERROR(MATCH($B483,$B$1:B482,0),0)=0,1,0)</f>
        <v>0</v>
      </c>
      <c r="H483" s="80">
        <f t="array" ref="H483">IF(IFERROR(MATCH($B483&amp;E483,($B$1:B482)&amp;($E$1:E483),0),0)=0,1,0)</f>
        <v>1</v>
      </c>
      <c r="I483" s="80">
        <f t="shared" si="29"/>
        <v>105</v>
      </c>
      <c r="J483" s="82"/>
      <c r="K483" s="82"/>
      <c r="L483" s="82"/>
      <c r="M483" s="82"/>
      <c r="N483" s="82"/>
      <c r="O483" s="82"/>
      <c r="P483" s="82"/>
    </row>
    <row r="484" spans="1:16" x14ac:dyDescent="0.2">
      <c r="A484" s="80">
        <f t="shared" si="31"/>
        <v>483</v>
      </c>
      <c r="B484" s="48" t="s">
        <v>84</v>
      </c>
      <c r="C484" s="49">
        <v>334</v>
      </c>
      <c r="D484" s="50">
        <v>42522</v>
      </c>
      <c r="E484" s="84">
        <f t="shared" si="30"/>
        <v>201606</v>
      </c>
      <c r="F484" s="84">
        <f t="shared" si="28"/>
        <v>201602</v>
      </c>
      <c r="G484" s="80">
        <f>IF(IFERROR(MATCH($B484,$B$1:B483,0),0)=0,1,0)</f>
        <v>0</v>
      </c>
      <c r="H484" s="80">
        <f t="array" ref="H484">IF(IFERROR(MATCH($B484&amp;E484,($B$1:B483)&amp;($E$1:E484),0),0)=0,1,0)</f>
        <v>1</v>
      </c>
      <c r="I484" s="80">
        <f t="shared" si="29"/>
        <v>334</v>
      </c>
      <c r="J484" s="82"/>
      <c r="K484" s="82"/>
      <c r="L484" s="82"/>
      <c r="M484" s="82"/>
      <c r="N484" s="82"/>
      <c r="O484" s="82"/>
      <c r="P484" s="82"/>
    </row>
    <row r="485" spans="1:16" x14ac:dyDescent="0.2">
      <c r="A485" s="80">
        <f t="shared" si="31"/>
        <v>484</v>
      </c>
      <c r="B485" s="51" t="s">
        <v>85</v>
      </c>
      <c r="C485" s="52">
        <v>51</v>
      </c>
      <c r="D485" s="50">
        <v>42522</v>
      </c>
      <c r="E485" s="84">
        <f t="shared" si="30"/>
        <v>201606</v>
      </c>
      <c r="F485" s="84">
        <f t="shared" si="28"/>
        <v>201602</v>
      </c>
      <c r="G485" s="80">
        <f>IF(IFERROR(MATCH($B485,$B$1:B484,0),0)=0,1,0)</f>
        <v>0</v>
      </c>
      <c r="H485" s="80">
        <f t="array" ref="H485">IF(IFERROR(MATCH($B485&amp;E485,($B$1:B484)&amp;($E$1:E485),0),0)=0,1,0)</f>
        <v>1</v>
      </c>
      <c r="I485" s="80">
        <f t="shared" si="29"/>
        <v>51</v>
      </c>
      <c r="J485" s="82"/>
      <c r="K485" s="82"/>
      <c r="L485" s="82"/>
      <c r="M485" s="82"/>
      <c r="N485" s="82"/>
      <c r="O485" s="82"/>
      <c r="P485" s="82"/>
    </row>
    <row r="486" spans="1:16" x14ac:dyDescent="0.2">
      <c r="A486" s="80">
        <f t="shared" si="31"/>
        <v>485</v>
      </c>
      <c r="B486" s="48" t="s">
        <v>86</v>
      </c>
      <c r="C486" s="49">
        <v>180</v>
      </c>
      <c r="D486" s="50">
        <v>42522</v>
      </c>
      <c r="E486" s="84">
        <f t="shared" si="30"/>
        <v>201606</v>
      </c>
      <c r="F486" s="84">
        <f t="shared" si="28"/>
        <v>201602</v>
      </c>
      <c r="G486" s="80">
        <f>IF(IFERROR(MATCH($B486,$B$1:B485,0),0)=0,1,0)</f>
        <v>0</v>
      </c>
      <c r="H486" s="80">
        <f t="array" ref="H486">IF(IFERROR(MATCH($B486&amp;E486,($B$1:B485)&amp;($E$1:E486),0),0)=0,1,0)</f>
        <v>1</v>
      </c>
      <c r="I486" s="80">
        <f t="shared" si="29"/>
        <v>180</v>
      </c>
      <c r="J486" s="82"/>
      <c r="K486" s="82"/>
      <c r="L486" s="82"/>
      <c r="M486" s="82"/>
      <c r="N486" s="82"/>
      <c r="O486" s="82"/>
      <c r="P486" s="82"/>
    </row>
    <row r="487" spans="1:16" x14ac:dyDescent="0.2">
      <c r="A487" s="80">
        <f t="shared" si="31"/>
        <v>486</v>
      </c>
      <c r="B487" s="51" t="s">
        <v>91</v>
      </c>
      <c r="C487" s="52">
        <v>274</v>
      </c>
      <c r="D487" s="50">
        <v>42522</v>
      </c>
      <c r="E487" s="84">
        <f t="shared" si="30"/>
        <v>201606</v>
      </c>
      <c r="F487" s="84">
        <f t="shared" si="28"/>
        <v>201602</v>
      </c>
      <c r="G487" s="80">
        <f>IF(IFERROR(MATCH($B487,$B$1:B486,0),0)=0,1,0)</f>
        <v>0</v>
      </c>
      <c r="H487" s="80">
        <f t="array" ref="H487">IF(IFERROR(MATCH($B487&amp;E487,($B$1:B486)&amp;($E$1:E487),0),0)=0,1,0)</f>
        <v>1</v>
      </c>
      <c r="I487" s="80">
        <f t="shared" si="29"/>
        <v>274</v>
      </c>
      <c r="J487" s="82"/>
      <c r="K487" s="82"/>
      <c r="L487" s="82"/>
      <c r="M487" s="82"/>
      <c r="N487" s="82"/>
      <c r="O487" s="82"/>
      <c r="P487" s="82"/>
    </row>
    <row r="488" spans="1:16" x14ac:dyDescent="0.2">
      <c r="A488" s="80">
        <f t="shared" si="31"/>
        <v>487</v>
      </c>
      <c r="B488" s="48" t="s">
        <v>94</v>
      </c>
      <c r="C488" s="49">
        <v>173</v>
      </c>
      <c r="D488" s="50">
        <v>42522</v>
      </c>
      <c r="E488" s="84">
        <f t="shared" si="30"/>
        <v>201606</v>
      </c>
      <c r="F488" s="84">
        <f t="shared" si="28"/>
        <v>201602</v>
      </c>
      <c r="G488" s="80">
        <f>IF(IFERROR(MATCH($B488,$B$1:B487,0),0)=0,1,0)</f>
        <v>0</v>
      </c>
      <c r="H488" s="80">
        <f t="array" ref="H488">IF(IFERROR(MATCH($B488&amp;E488,($B$1:B487)&amp;($E$1:E488),0),0)=0,1,0)</f>
        <v>1</v>
      </c>
      <c r="I488" s="80">
        <f t="shared" si="29"/>
        <v>173</v>
      </c>
      <c r="J488" s="82"/>
      <c r="K488" s="82"/>
      <c r="L488" s="82"/>
      <c r="M488" s="82"/>
      <c r="N488" s="82"/>
      <c r="O488" s="82"/>
      <c r="P488" s="82"/>
    </row>
    <row r="489" spans="1:16" x14ac:dyDescent="0.2">
      <c r="A489" s="80">
        <f t="shared" si="31"/>
        <v>488</v>
      </c>
      <c r="B489" s="51" t="s">
        <v>95</v>
      </c>
      <c r="C489" s="52">
        <v>61.000000000000007</v>
      </c>
      <c r="D489" s="50">
        <v>42522</v>
      </c>
      <c r="E489" s="84">
        <f t="shared" si="30"/>
        <v>201606</v>
      </c>
      <c r="F489" s="84">
        <f t="shared" si="28"/>
        <v>201602</v>
      </c>
      <c r="G489" s="80">
        <f>IF(IFERROR(MATCH($B489,$B$1:B488,0),0)=0,1,0)</f>
        <v>0</v>
      </c>
      <c r="H489" s="80">
        <f t="array" ref="H489">IF(IFERROR(MATCH($B489&amp;E489,($B$1:B488)&amp;($E$1:E489),0),0)=0,1,0)</f>
        <v>1</v>
      </c>
      <c r="I489" s="80">
        <f t="shared" si="29"/>
        <v>61.000000000000007</v>
      </c>
      <c r="J489" s="82"/>
      <c r="K489" s="82"/>
      <c r="L489" s="82"/>
      <c r="M489" s="82"/>
      <c r="N489" s="82"/>
      <c r="O489" s="82"/>
      <c r="P489" s="82"/>
    </row>
    <row r="490" spans="1:16" x14ac:dyDescent="0.2">
      <c r="A490" s="80">
        <f t="shared" si="31"/>
        <v>489</v>
      </c>
      <c r="B490" s="48" t="s">
        <v>96</v>
      </c>
      <c r="C490" s="49">
        <v>188</v>
      </c>
      <c r="D490" s="50">
        <v>42522</v>
      </c>
      <c r="E490" s="84">
        <f t="shared" si="30"/>
        <v>201606</v>
      </c>
      <c r="F490" s="84">
        <f t="shared" si="28"/>
        <v>201602</v>
      </c>
      <c r="G490" s="80">
        <f>IF(IFERROR(MATCH($B490,$B$1:B489,0),0)=0,1,0)</f>
        <v>0</v>
      </c>
      <c r="H490" s="80">
        <f t="array" ref="H490">IF(IFERROR(MATCH($B490&amp;E490,($B$1:B489)&amp;($E$1:E490),0),0)=0,1,0)</f>
        <v>1</v>
      </c>
      <c r="I490" s="80">
        <f t="shared" si="29"/>
        <v>188</v>
      </c>
      <c r="J490" s="82"/>
      <c r="K490" s="82"/>
      <c r="L490" s="82"/>
      <c r="M490" s="82"/>
      <c r="N490" s="82"/>
      <c r="O490" s="82"/>
      <c r="P490" s="82"/>
    </row>
    <row r="491" spans="1:16" x14ac:dyDescent="0.2">
      <c r="A491" s="80">
        <f t="shared" si="31"/>
        <v>490</v>
      </c>
      <c r="B491" s="48" t="s">
        <v>98</v>
      </c>
      <c r="C491" s="49">
        <v>194</v>
      </c>
      <c r="D491" s="50">
        <v>42522</v>
      </c>
      <c r="E491" s="84">
        <f t="shared" si="30"/>
        <v>201606</v>
      </c>
      <c r="F491" s="84">
        <f t="shared" si="28"/>
        <v>201602</v>
      </c>
      <c r="G491" s="80">
        <f>IF(IFERROR(MATCH($B491,$B$1:B490,0),0)=0,1,0)</f>
        <v>0</v>
      </c>
      <c r="H491" s="80">
        <f t="array" ref="H491">IF(IFERROR(MATCH($B491&amp;E491,($B$1:B490)&amp;($E$1:E491),0),0)=0,1,0)</f>
        <v>1</v>
      </c>
      <c r="I491" s="80">
        <f t="shared" si="29"/>
        <v>194</v>
      </c>
      <c r="J491" s="82"/>
      <c r="K491" s="82"/>
      <c r="L491" s="82"/>
      <c r="M491" s="82"/>
      <c r="N491" s="82"/>
      <c r="O491" s="82"/>
      <c r="P491" s="82"/>
    </row>
    <row r="492" spans="1:16" x14ac:dyDescent="0.2">
      <c r="A492" s="80">
        <f t="shared" si="31"/>
        <v>491</v>
      </c>
      <c r="B492" s="51" t="s">
        <v>99</v>
      </c>
      <c r="C492" s="52">
        <v>171</v>
      </c>
      <c r="D492" s="50">
        <v>42522</v>
      </c>
      <c r="E492" s="84">
        <f t="shared" si="30"/>
        <v>201606</v>
      </c>
      <c r="F492" s="84">
        <f t="shared" si="28"/>
        <v>201602</v>
      </c>
      <c r="G492" s="80">
        <f>IF(IFERROR(MATCH($B492,$B$1:B491,0),0)=0,1,0)</f>
        <v>0</v>
      </c>
      <c r="H492" s="80">
        <f t="array" ref="H492">IF(IFERROR(MATCH($B492&amp;E492,($B$1:B491)&amp;($E$1:E492),0),0)=0,1,0)</f>
        <v>1</v>
      </c>
      <c r="I492" s="80">
        <f t="shared" si="29"/>
        <v>171</v>
      </c>
      <c r="J492" s="82"/>
      <c r="K492" s="82"/>
      <c r="L492" s="82"/>
      <c r="M492" s="82"/>
      <c r="N492" s="82"/>
      <c r="O492" s="82"/>
      <c r="P492" s="82"/>
    </row>
    <row r="493" spans="1:16" x14ac:dyDescent="0.2">
      <c r="A493" s="80">
        <f t="shared" si="31"/>
        <v>492</v>
      </c>
      <c r="B493" s="48" t="s">
        <v>100</v>
      </c>
      <c r="C493" s="49">
        <v>262</v>
      </c>
      <c r="D493" s="50">
        <v>42522</v>
      </c>
      <c r="E493" s="84">
        <f t="shared" si="30"/>
        <v>201606</v>
      </c>
      <c r="F493" s="84">
        <f t="shared" si="28"/>
        <v>201602</v>
      </c>
      <c r="G493" s="80">
        <f>IF(IFERROR(MATCH($B493,$B$1:B492,0),0)=0,1,0)</f>
        <v>0</v>
      </c>
      <c r="H493" s="80">
        <f t="array" ref="H493">IF(IFERROR(MATCH($B493&amp;E493,($B$1:B492)&amp;($E$1:E493),0),0)=0,1,0)</f>
        <v>1</v>
      </c>
      <c r="I493" s="80">
        <f t="shared" si="29"/>
        <v>262</v>
      </c>
      <c r="J493" s="82"/>
      <c r="K493" s="82"/>
      <c r="L493" s="82"/>
      <c r="M493" s="82"/>
      <c r="N493" s="82"/>
      <c r="O493" s="82"/>
      <c r="P493" s="82"/>
    </row>
    <row r="494" spans="1:16" x14ac:dyDescent="0.2">
      <c r="A494" s="80">
        <f t="shared" si="31"/>
        <v>493</v>
      </c>
      <c r="B494" s="51" t="s">
        <v>103</v>
      </c>
      <c r="C494" s="52">
        <v>5266</v>
      </c>
      <c r="D494" s="50">
        <v>42522</v>
      </c>
      <c r="E494" s="84">
        <f t="shared" si="30"/>
        <v>201606</v>
      </c>
      <c r="F494" s="84">
        <f t="shared" si="28"/>
        <v>201603</v>
      </c>
      <c r="G494" s="80">
        <f>IF(IFERROR(MATCH($B494,$B$1:B493,0),0)=0,1,0)</f>
        <v>0</v>
      </c>
      <c r="H494" s="80">
        <f t="array" ref="H494">IF(IFERROR(MATCH($B494&amp;E494,($B$1:B493)&amp;($E$1:E494),0),0)=0,1,0)</f>
        <v>1</v>
      </c>
      <c r="I494" s="80">
        <f t="shared" si="29"/>
        <v>5266</v>
      </c>
      <c r="J494" s="82"/>
      <c r="K494" s="82"/>
      <c r="L494" s="82"/>
      <c r="M494" s="82"/>
      <c r="N494" s="82"/>
      <c r="O494" s="82"/>
      <c r="P494" s="82"/>
    </row>
    <row r="495" spans="1:16" x14ac:dyDescent="0.2">
      <c r="A495" s="80">
        <f t="shared" si="31"/>
        <v>494</v>
      </c>
      <c r="B495" s="51" t="s">
        <v>105</v>
      </c>
      <c r="C495" s="52">
        <v>1637</v>
      </c>
      <c r="D495" s="50">
        <v>42522</v>
      </c>
      <c r="E495" s="84">
        <f t="shared" si="30"/>
        <v>201606</v>
      </c>
      <c r="F495" s="84">
        <f t="shared" si="28"/>
        <v>201603</v>
      </c>
      <c r="G495" s="80">
        <f>IF(IFERROR(MATCH($B495,$B$1:B494,0),0)=0,1,0)</f>
        <v>0</v>
      </c>
      <c r="H495" s="80">
        <f t="array" ref="H495">IF(IFERROR(MATCH($B495&amp;E495,($B$1:B494)&amp;($E$1:E495),0),0)=0,1,0)</f>
        <v>1</v>
      </c>
      <c r="I495" s="80">
        <f t="shared" si="29"/>
        <v>1637</v>
      </c>
      <c r="J495" s="82"/>
      <c r="K495" s="82"/>
      <c r="L495" s="82"/>
      <c r="M495" s="82"/>
      <c r="N495" s="82"/>
      <c r="O495" s="82"/>
      <c r="P495" s="82"/>
    </row>
    <row r="496" spans="1:16" x14ac:dyDescent="0.2">
      <c r="A496" s="80">
        <f t="shared" si="31"/>
        <v>495</v>
      </c>
      <c r="B496" s="48" t="s">
        <v>106</v>
      </c>
      <c r="C496" s="49">
        <v>652</v>
      </c>
      <c r="D496" s="50">
        <v>42522</v>
      </c>
      <c r="E496" s="84">
        <f t="shared" si="30"/>
        <v>201606</v>
      </c>
      <c r="F496" s="84">
        <f t="shared" si="28"/>
        <v>201603</v>
      </c>
      <c r="G496" s="80">
        <f>IF(IFERROR(MATCH($B496,$B$1:B495,0),0)=0,1,0)</f>
        <v>0</v>
      </c>
      <c r="H496" s="80">
        <f t="array" ref="H496">IF(IFERROR(MATCH($B496&amp;E496,($B$1:B495)&amp;($E$1:E496),0),0)=0,1,0)</f>
        <v>1</v>
      </c>
      <c r="I496" s="80">
        <f t="shared" si="29"/>
        <v>652</v>
      </c>
      <c r="J496" s="82"/>
      <c r="K496" s="82"/>
      <c r="L496" s="82"/>
      <c r="M496" s="82"/>
      <c r="N496" s="82"/>
      <c r="O496" s="82"/>
      <c r="P496" s="82"/>
    </row>
    <row r="497" spans="1:16" x14ac:dyDescent="0.2">
      <c r="A497" s="80">
        <f t="shared" si="31"/>
        <v>496</v>
      </c>
      <c r="B497" s="51" t="s">
        <v>107</v>
      </c>
      <c r="C497" s="52">
        <v>1018</v>
      </c>
      <c r="D497" s="50">
        <v>42522</v>
      </c>
      <c r="E497" s="84">
        <f t="shared" si="30"/>
        <v>201606</v>
      </c>
      <c r="F497" s="84">
        <f t="shared" si="28"/>
        <v>201603</v>
      </c>
      <c r="G497" s="80">
        <f>IF(IFERROR(MATCH($B497,$B$1:B496,0),0)=0,1,0)</f>
        <v>0</v>
      </c>
      <c r="H497" s="80">
        <f t="array" ref="H497">IF(IFERROR(MATCH($B497&amp;E497,($B$1:B496)&amp;($E$1:E497),0),0)=0,1,0)</f>
        <v>1</v>
      </c>
      <c r="I497" s="80">
        <f t="shared" si="29"/>
        <v>1018</v>
      </c>
      <c r="J497" s="82"/>
      <c r="K497" s="82"/>
      <c r="L497" s="82"/>
      <c r="M497" s="82"/>
      <c r="N497" s="82"/>
      <c r="O497" s="82"/>
      <c r="P497" s="82"/>
    </row>
    <row r="498" spans="1:16" x14ac:dyDescent="0.2">
      <c r="A498" s="80">
        <f t="shared" si="31"/>
        <v>497</v>
      </c>
      <c r="B498" s="51" t="s">
        <v>109</v>
      </c>
      <c r="C498" s="52">
        <v>583</v>
      </c>
      <c r="D498" s="50">
        <v>42522</v>
      </c>
      <c r="E498" s="84">
        <f t="shared" si="30"/>
        <v>201606</v>
      </c>
      <c r="F498" s="84">
        <f t="shared" si="28"/>
        <v>201603</v>
      </c>
      <c r="G498" s="80">
        <f>IF(IFERROR(MATCH($B498,$B$1:B497,0),0)=0,1,0)</f>
        <v>0</v>
      </c>
      <c r="H498" s="80">
        <f t="array" ref="H498">IF(IFERROR(MATCH($B498&amp;E498,($B$1:B497)&amp;($E$1:E498),0),0)=0,1,0)</f>
        <v>1</v>
      </c>
      <c r="I498" s="80">
        <f t="shared" si="29"/>
        <v>583</v>
      </c>
      <c r="J498" s="82"/>
      <c r="K498" s="82"/>
      <c r="L498" s="82"/>
      <c r="M498" s="82"/>
      <c r="N498" s="82"/>
      <c r="O498" s="82"/>
      <c r="P498" s="82"/>
    </row>
    <row r="499" spans="1:16" x14ac:dyDescent="0.2">
      <c r="A499" s="80">
        <f t="shared" si="31"/>
        <v>498</v>
      </c>
      <c r="B499" s="48" t="s">
        <v>112</v>
      </c>
      <c r="C499" s="49">
        <v>269</v>
      </c>
      <c r="D499" s="50">
        <v>42522</v>
      </c>
      <c r="E499" s="84">
        <f t="shared" si="30"/>
        <v>201606</v>
      </c>
      <c r="F499" s="84">
        <f t="shared" si="28"/>
        <v>201603</v>
      </c>
      <c r="G499" s="80">
        <f>IF(IFERROR(MATCH($B499,$B$1:B498,0),0)=0,1,0)</f>
        <v>0</v>
      </c>
      <c r="H499" s="80">
        <f t="array" ref="H499">IF(IFERROR(MATCH($B499&amp;E499,($B$1:B498)&amp;($E$1:E499),0),0)=0,1,0)</f>
        <v>1</v>
      </c>
      <c r="I499" s="80">
        <f t="shared" si="29"/>
        <v>269</v>
      </c>
      <c r="J499" s="82"/>
      <c r="K499" s="82"/>
      <c r="L499" s="82"/>
      <c r="M499" s="82"/>
      <c r="N499" s="82"/>
      <c r="O499" s="82"/>
      <c r="P499" s="82"/>
    </row>
    <row r="500" spans="1:16" x14ac:dyDescent="0.2">
      <c r="A500" s="80">
        <f t="shared" si="31"/>
        <v>499</v>
      </c>
      <c r="B500" s="48" t="s">
        <v>114</v>
      </c>
      <c r="C500" s="49">
        <v>161</v>
      </c>
      <c r="D500" s="50">
        <v>42522</v>
      </c>
      <c r="E500" s="84">
        <f t="shared" si="30"/>
        <v>201606</v>
      </c>
      <c r="F500" s="84">
        <f t="shared" si="28"/>
        <v>201603</v>
      </c>
      <c r="G500" s="80">
        <f>IF(IFERROR(MATCH($B500,$B$1:B499,0),0)=0,1,0)</f>
        <v>0</v>
      </c>
      <c r="H500" s="80">
        <f t="array" ref="H500">IF(IFERROR(MATCH($B500&amp;E500,($B$1:B499)&amp;($E$1:E500),0),0)=0,1,0)</f>
        <v>1</v>
      </c>
      <c r="I500" s="80">
        <f t="shared" si="29"/>
        <v>161</v>
      </c>
      <c r="J500" s="82"/>
      <c r="K500" s="82"/>
      <c r="L500" s="82"/>
      <c r="M500" s="82"/>
      <c r="N500" s="82"/>
      <c r="O500" s="82"/>
      <c r="P500" s="82"/>
    </row>
    <row r="501" spans="1:16" x14ac:dyDescent="0.2">
      <c r="A501" s="80">
        <f t="shared" si="31"/>
        <v>500</v>
      </c>
      <c r="B501" s="51" t="s">
        <v>115</v>
      </c>
      <c r="C501" s="52">
        <v>118</v>
      </c>
      <c r="D501" s="50">
        <v>42522</v>
      </c>
      <c r="E501" s="84">
        <f t="shared" si="30"/>
        <v>201606</v>
      </c>
      <c r="F501" s="84">
        <f t="shared" si="28"/>
        <v>201603</v>
      </c>
      <c r="G501" s="80">
        <f>IF(IFERROR(MATCH($B501,$B$1:B500,0),0)=0,1,0)</f>
        <v>0</v>
      </c>
      <c r="H501" s="80">
        <f t="array" ref="H501">IF(IFERROR(MATCH($B501&amp;E501,($B$1:B500)&amp;($E$1:E501),0),0)=0,1,0)</f>
        <v>1</v>
      </c>
      <c r="I501" s="80">
        <f t="shared" si="29"/>
        <v>118</v>
      </c>
      <c r="J501" s="82"/>
      <c r="K501" s="82"/>
      <c r="L501" s="82"/>
      <c r="M501" s="82"/>
      <c r="N501" s="82"/>
      <c r="O501" s="82"/>
      <c r="P501" s="82"/>
    </row>
    <row r="502" spans="1:16" x14ac:dyDescent="0.2">
      <c r="A502" s="80">
        <f t="shared" si="31"/>
        <v>501</v>
      </c>
      <c r="B502" s="51" t="s">
        <v>117</v>
      </c>
      <c r="C502" s="52">
        <v>76</v>
      </c>
      <c r="D502" s="50">
        <v>42522</v>
      </c>
      <c r="E502" s="84">
        <f t="shared" si="30"/>
        <v>201606</v>
      </c>
      <c r="F502" s="84">
        <f t="shared" si="28"/>
        <v>201603</v>
      </c>
      <c r="G502" s="80">
        <f>IF(IFERROR(MATCH($B502,$B$1:B501,0),0)=0,1,0)</f>
        <v>0</v>
      </c>
      <c r="H502" s="80">
        <f t="array" ref="H502">IF(IFERROR(MATCH($B502&amp;E502,($B$1:B501)&amp;($E$1:E502),0),0)=0,1,0)</f>
        <v>1</v>
      </c>
      <c r="I502" s="80">
        <f t="shared" si="29"/>
        <v>76</v>
      </c>
      <c r="J502" s="82"/>
      <c r="K502" s="82"/>
      <c r="L502" s="82"/>
      <c r="M502" s="82"/>
      <c r="N502" s="82"/>
      <c r="O502" s="82"/>
      <c r="P502" s="82"/>
    </row>
    <row r="503" spans="1:16" x14ac:dyDescent="0.2">
      <c r="A503" s="80">
        <f t="shared" si="31"/>
        <v>502</v>
      </c>
      <c r="B503" s="48" t="s">
        <v>118</v>
      </c>
      <c r="C503" s="49">
        <v>118</v>
      </c>
      <c r="D503" s="50">
        <v>42522</v>
      </c>
      <c r="E503" s="84">
        <f t="shared" si="30"/>
        <v>201606</v>
      </c>
      <c r="F503" s="84">
        <f t="shared" si="28"/>
        <v>201603</v>
      </c>
      <c r="G503" s="80">
        <f>IF(IFERROR(MATCH($B503,$B$1:B502,0),0)=0,1,0)</f>
        <v>0</v>
      </c>
      <c r="H503" s="80">
        <f t="array" ref="H503">IF(IFERROR(MATCH($B503&amp;E503,($B$1:B502)&amp;($E$1:E503),0),0)=0,1,0)</f>
        <v>1</v>
      </c>
      <c r="I503" s="80">
        <f t="shared" si="29"/>
        <v>118</v>
      </c>
      <c r="J503" s="82"/>
      <c r="K503" s="82"/>
      <c r="L503" s="82"/>
      <c r="M503" s="82"/>
      <c r="N503" s="82"/>
      <c r="O503" s="82"/>
      <c r="P503" s="82"/>
    </row>
    <row r="504" spans="1:16" x14ac:dyDescent="0.2">
      <c r="A504" s="80">
        <f t="shared" si="31"/>
        <v>503</v>
      </c>
      <c r="B504" s="51" t="s">
        <v>119</v>
      </c>
      <c r="C504" s="52">
        <v>108.99999999999999</v>
      </c>
      <c r="D504" s="50">
        <v>42522</v>
      </c>
      <c r="E504" s="84">
        <f t="shared" si="30"/>
        <v>201606</v>
      </c>
      <c r="F504" s="84">
        <f t="shared" si="28"/>
        <v>201603</v>
      </c>
      <c r="G504" s="80">
        <f>IF(IFERROR(MATCH($B504,$B$1:B503,0),0)=0,1,0)</f>
        <v>0</v>
      </c>
      <c r="H504" s="80">
        <f t="array" ref="H504">IF(IFERROR(MATCH($B504&amp;E504,($B$1:B503)&amp;($E$1:E504),0),0)=0,1,0)</f>
        <v>1</v>
      </c>
      <c r="I504" s="80">
        <f t="shared" si="29"/>
        <v>108.99999999999999</v>
      </c>
      <c r="J504" s="82"/>
      <c r="K504" s="82"/>
      <c r="L504" s="82"/>
      <c r="M504" s="82"/>
      <c r="N504" s="82"/>
      <c r="O504" s="82"/>
      <c r="P504" s="82"/>
    </row>
    <row r="505" spans="1:16" x14ac:dyDescent="0.2">
      <c r="A505" s="80">
        <f t="shared" si="31"/>
        <v>504</v>
      </c>
      <c r="B505" s="51" t="s">
        <v>121</v>
      </c>
      <c r="C505" s="52">
        <v>462</v>
      </c>
      <c r="D505" s="50">
        <v>42522</v>
      </c>
      <c r="E505" s="84">
        <f t="shared" si="30"/>
        <v>201606</v>
      </c>
      <c r="F505" s="84">
        <f t="shared" si="28"/>
        <v>201603</v>
      </c>
      <c r="G505" s="80">
        <f>IF(IFERROR(MATCH($B505,$B$1:B504,0),0)=0,1,0)</f>
        <v>0</v>
      </c>
      <c r="H505" s="80">
        <f t="array" ref="H505">IF(IFERROR(MATCH($B505&amp;E505,($B$1:B504)&amp;($E$1:E505),0),0)=0,1,0)</f>
        <v>1</v>
      </c>
      <c r="I505" s="80">
        <f t="shared" si="29"/>
        <v>462</v>
      </c>
      <c r="J505" s="82"/>
      <c r="K505" s="82"/>
      <c r="L505" s="82"/>
      <c r="M505" s="82"/>
      <c r="N505" s="82"/>
      <c r="O505" s="82"/>
      <c r="P505" s="82"/>
    </row>
    <row r="506" spans="1:16" x14ac:dyDescent="0.2">
      <c r="A506" s="80">
        <f t="shared" si="31"/>
        <v>505</v>
      </c>
      <c r="B506" s="48" t="s">
        <v>122</v>
      </c>
      <c r="C506" s="49">
        <v>157</v>
      </c>
      <c r="D506" s="50">
        <v>42522</v>
      </c>
      <c r="E506" s="84">
        <f t="shared" si="30"/>
        <v>201606</v>
      </c>
      <c r="F506" s="84">
        <f t="shared" si="28"/>
        <v>201603</v>
      </c>
      <c r="G506" s="80">
        <f>IF(IFERROR(MATCH($B506,$B$1:B505,0),0)=0,1,0)</f>
        <v>0</v>
      </c>
      <c r="H506" s="80">
        <f t="array" ref="H506">IF(IFERROR(MATCH($B506&amp;E506,($B$1:B505)&amp;($E$1:E506),0),0)=0,1,0)</f>
        <v>1</v>
      </c>
      <c r="I506" s="80">
        <f t="shared" si="29"/>
        <v>157</v>
      </c>
      <c r="J506" s="82"/>
      <c r="K506" s="82"/>
      <c r="L506" s="82"/>
      <c r="M506" s="82"/>
      <c r="N506" s="82"/>
      <c r="O506" s="82"/>
      <c r="P506" s="82"/>
    </row>
    <row r="507" spans="1:16" x14ac:dyDescent="0.2">
      <c r="A507" s="80">
        <f t="shared" si="31"/>
        <v>506</v>
      </c>
      <c r="B507" s="51" t="s">
        <v>123</v>
      </c>
      <c r="C507" s="52">
        <v>100</v>
      </c>
      <c r="D507" s="50">
        <v>42522</v>
      </c>
      <c r="E507" s="84">
        <f t="shared" si="30"/>
        <v>201606</v>
      </c>
      <c r="F507" s="84">
        <f t="shared" si="28"/>
        <v>201603</v>
      </c>
      <c r="G507" s="80">
        <f>IF(IFERROR(MATCH($B507,$B$1:B506,0),0)=0,1,0)</f>
        <v>0</v>
      </c>
      <c r="H507" s="80">
        <f t="array" ref="H507">IF(IFERROR(MATCH($B507&amp;E507,($B$1:B506)&amp;($E$1:E507),0),0)=0,1,0)</f>
        <v>1</v>
      </c>
      <c r="I507" s="80">
        <f t="shared" si="29"/>
        <v>100</v>
      </c>
      <c r="J507" s="82"/>
      <c r="K507" s="82"/>
      <c r="L507" s="82"/>
      <c r="M507" s="82"/>
      <c r="N507" s="82"/>
      <c r="O507" s="82"/>
      <c r="P507" s="82"/>
    </row>
    <row r="508" spans="1:16" x14ac:dyDescent="0.2">
      <c r="A508" s="80">
        <f t="shared" si="31"/>
        <v>507</v>
      </c>
      <c r="B508" s="48" t="s">
        <v>124</v>
      </c>
      <c r="C508" s="49">
        <v>161</v>
      </c>
      <c r="D508" s="50">
        <v>42522</v>
      </c>
      <c r="E508" s="84">
        <f t="shared" si="30"/>
        <v>201606</v>
      </c>
      <c r="F508" s="84">
        <f t="shared" si="28"/>
        <v>201603</v>
      </c>
      <c r="G508" s="80">
        <f>IF(IFERROR(MATCH($B508,$B$1:B507,0),0)=0,1,0)</f>
        <v>0</v>
      </c>
      <c r="H508" s="80">
        <f t="array" ref="H508">IF(IFERROR(MATCH($B508&amp;E508,($B$1:B507)&amp;($E$1:E508),0),0)=0,1,0)</f>
        <v>1</v>
      </c>
      <c r="I508" s="80">
        <f t="shared" si="29"/>
        <v>161</v>
      </c>
      <c r="J508" s="82"/>
      <c r="K508" s="82"/>
      <c r="L508" s="82"/>
      <c r="M508" s="82"/>
      <c r="N508" s="82"/>
      <c r="O508" s="82"/>
      <c r="P508" s="82"/>
    </row>
    <row r="509" spans="1:16" x14ac:dyDescent="0.2">
      <c r="A509" s="80">
        <f t="shared" si="31"/>
        <v>508</v>
      </c>
      <c r="B509" s="48" t="s">
        <v>130</v>
      </c>
      <c r="C509" s="49">
        <v>35</v>
      </c>
      <c r="D509" s="50">
        <v>42522</v>
      </c>
      <c r="E509" s="84">
        <f t="shared" si="30"/>
        <v>201606</v>
      </c>
      <c r="F509" s="84">
        <f t="shared" si="28"/>
        <v>201603</v>
      </c>
      <c r="G509" s="80">
        <f>IF(IFERROR(MATCH($B509,$B$1:B508,0),0)=0,1,0)</f>
        <v>0</v>
      </c>
      <c r="H509" s="80">
        <f t="array" ref="H509">IF(IFERROR(MATCH($B509&amp;E509,($B$1:B508)&amp;($E$1:E509),0),0)=0,1,0)</f>
        <v>1</v>
      </c>
      <c r="I509" s="80">
        <f t="shared" si="29"/>
        <v>35</v>
      </c>
      <c r="J509" s="82"/>
      <c r="K509" s="82"/>
      <c r="L509" s="82"/>
      <c r="M509" s="82"/>
      <c r="N509" s="82"/>
      <c r="O509" s="82"/>
      <c r="P509" s="82"/>
    </row>
    <row r="510" spans="1:16" x14ac:dyDescent="0.2">
      <c r="A510" s="80">
        <f t="shared" si="31"/>
        <v>509</v>
      </c>
      <c r="B510" s="48" t="s">
        <v>135</v>
      </c>
      <c r="C510" s="49">
        <v>1928</v>
      </c>
      <c r="D510" s="50">
        <v>42522</v>
      </c>
      <c r="E510" s="84">
        <f t="shared" si="30"/>
        <v>201606</v>
      </c>
      <c r="F510" s="84">
        <f t="shared" si="28"/>
        <v>201604</v>
      </c>
      <c r="G510" s="80">
        <f>IF(IFERROR(MATCH($B510,$B$1:B509,0),0)=0,1,0)</f>
        <v>0</v>
      </c>
      <c r="H510" s="80">
        <f t="array" ref="H510">IF(IFERROR(MATCH($B510&amp;E510,($B$1:B509)&amp;($E$1:E510),0),0)=0,1,0)</f>
        <v>1</v>
      </c>
      <c r="I510" s="80">
        <f t="shared" si="29"/>
        <v>1928</v>
      </c>
      <c r="J510" s="82"/>
      <c r="K510" s="82"/>
      <c r="L510" s="82"/>
      <c r="M510" s="82"/>
      <c r="N510" s="82"/>
      <c r="O510" s="82"/>
      <c r="P510" s="82"/>
    </row>
    <row r="511" spans="1:16" x14ac:dyDescent="0.2">
      <c r="A511" s="80">
        <f t="shared" si="31"/>
        <v>510</v>
      </c>
      <c r="B511" s="48" t="s">
        <v>137</v>
      </c>
      <c r="C511" s="49">
        <v>537</v>
      </c>
      <c r="D511" s="50">
        <v>42522</v>
      </c>
      <c r="E511" s="84">
        <f t="shared" si="30"/>
        <v>201606</v>
      </c>
      <c r="F511" s="84">
        <f t="shared" si="28"/>
        <v>201604</v>
      </c>
      <c r="G511" s="80">
        <f>IF(IFERROR(MATCH($B511,$B$1:B510,0),0)=0,1,0)</f>
        <v>0</v>
      </c>
      <c r="H511" s="80">
        <f t="array" ref="H511">IF(IFERROR(MATCH($B511&amp;E511,($B$1:B510)&amp;($E$1:E511),0),0)=0,1,0)</f>
        <v>1</v>
      </c>
      <c r="I511" s="80">
        <f t="shared" si="29"/>
        <v>537</v>
      </c>
      <c r="J511" s="82"/>
      <c r="K511" s="82"/>
      <c r="L511" s="82"/>
      <c r="M511" s="82"/>
      <c r="N511" s="82"/>
      <c r="O511" s="82"/>
      <c r="P511" s="82"/>
    </row>
    <row r="512" spans="1:16" x14ac:dyDescent="0.2">
      <c r="A512" s="80">
        <f t="shared" si="31"/>
        <v>511</v>
      </c>
      <c r="B512" s="51" t="s">
        <v>138</v>
      </c>
      <c r="C512" s="52">
        <v>973</v>
      </c>
      <c r="D512" s="50">
        <v>42522</v>
      </c>
      <c r="E512" s="84">
        <f t="shared" si="30"/>
        <v>201606</v>
      </c>
      <c r="F512" s="84">
        <f t="shared" si="28"/>
        <v>201604</v>
      </c>
      <c r="G512" s="80">
        <f>IF(IFERROR(MATCH($B512,$B$1:B511,0),0)=0,1,0)</f>
        <v>0</v>
      </c>
      <c r="H512" s="80">
        <f t="array" ref="H512">IF(IFERROR(MATCH($B512&amp;E512,($B$1:B511)&amp;($E$1:E512),0),0)=0,1,0)</f>
        <v>1</v>
      </c>
      <c r="I512" s="80">
        <f t="shared" si="29"/>
        <v>973</v>
      </c>
      <c r="J512" s="82"/>
      <c r="K512" s="82"/>
      <c r="L512" s="82"/>
      <c r="M512" s="82"/>
      <c r="N512" s="82"/>
      <c r="O512" s="82"/>
      <c r="P512" s="82"/>
    </row>
    <row r="513" spans="1:16" x14ac:dyDescent="0.2">
      <c r="A513" s="80">
        <f t="shared" si="31"/>
        <v>512</v>
      </c>
      <c r="B513" s="48" t="s">
        <v>139</v>
      </c>
      <c r="C513" s="49">
        <v>301</v>
      </c>
      <c r="D513" s="50">
        <v>42522</v>
      </c>
      <c r="E513" s="84">
        <f t="shared" si="30"/>
        <v>201606</v>
      </c>
      <c r="F513" s="84">
        <f t="shared" si="28"/>
        <v>201604</v>
      </c>
      <c r="G513" s="80">
        <f>IF(IFERROR(MATCH($B513,$B$1:B512,0),0)=0,1,0)</f>
        <v>0</v>
      </c>
      <c r="H513" s="80">
        <f t="array" ref="H513">IF(IFERROR(MATCH($B513&amp;E513,($B$1:B512)&amp;($E$1:E513),0),0)=0,1,0)</f>
        <v>1</v>
      </c>
      <c r="I513" s="80">
        <f t="shared" si="29"/>
        <v>301</v>
      </c>
      <c r="J513" s="82"/>
      <c r="K513" s="82"/>
      <c r="L513" s="82"/>
      <c r="M513" s="82"/>
      <c r="N513" s="82"/>
      <c r="O513" s="82"/>
      <c r="P513" s="82"/>
    </row>
    <row r="514" spans="1:16" x14ac:dyDescent="0.2">
      <c r="A514" s="80">
        <f t="shared" si="31"/>
        <v>513</v>
      </c>
      <c r="B514" s="48" t="s">
        <v>141</v>
      </c>
      <c r="C514" s="49">
        <v>140</v>
      </c>
      <c r="D514" s="50">
        <v>42522</v>
      </c>
      <c r="E514" s="84">
        <f t="shared" si="30"/>
        <v>201606</v>
      </c>
      <c r="F514" s="84">
        <f t="shared" ref="F514:F577" si="32">INDEX($B:$E,MATCH(B514,$B:$B,0),4)</f>
        <v>201604</v>
      </c>
      <c r="G514" s="80">
        <f>IF(IFERROR(MATCH($B514,$B$1:B513,0),0)=0,1,0)</f>
        <v>0</v>
      </c>
      <c r="H514" s="80">
        <f t="array" ref="H514">IF(IFERROR(MATCH($B514&amp;E514,($B$1:B513)&amp;($E$1:E514),0),0)=0,1,0)</f>
        <v>1</v>
      </c>
      <c r="I514" s="80">
        <f t="shared" ref="I514:I577" si="33">SUMIFS($C:$C,$B:$B,$B514,$E:$E,$E514)</f>
        <v>140</v>
      </c>
      <c r="J514" s="82"/>
      <c r="K514" s="82"/>
      <c r="L514" s="82"/>
      <c r="M514" s="82"/>
      <c r="N514" s="82"/>
      <c r="O514" s="82"/>
      <c r="P514" s="82"/>
    </row>
    <row r="515" spans="1:16" x14ac:dyDescent="0.2">
      <c r="A515" s="80">
        <f t="shared" si="31"/>
        <v>514</v>
      </c>
      <c r="B515" s="51" t="s">
        <v>142</v>
      </c>
      <c r="C515" s="52">
        <v>155</v>
      </c>
      <c r="D515" s="50">
        <v>42522</v>
      </c>
      <c r="E515" s="84">
        <f t="shared" ref="E515:E578" si="34">_xlfn.NUMBERVALUE(YEAR(D515)&amp;IF(MONTH(D515)&lt;10,"0"&amp;MONTH(D515),MONTH(D515)))</f>
        <v>201606</v>
      </c>
      <c r="F515" s="84">
        <f t="shared" si="32"/>
        <v>201604</v>
      </c>
      <c r="G515" s="80">
        <f>IF(IFERROR(MATCH($B515,$B$1:B514,0),0)=0,1,0)</f>
        <v>0</v>
      </c>
      <c r="H515" s="80">
        <f t="array" ref="H515">IF(IFERROR(MATCH($B515&amp;E515,($B$1:B514)&amp;($E$1:E515),0),0)=0,1,0)</f>
        <v>1</v>
      </c>
      <c r="I515" s="80">
        <f t="shared" si="33"/>
        <v>155</v>
      </c>
      <c r="J515" s="82"/>
      <c r="K515" s="82"/>
      <c r="L515" s="82"/>
      <c r="M515" s="82"/>
      <c r="N515" s="82"/>
      <c r="O515" s="82"/>
      <c r="P515" s="82"/>
    </row>
    <row r="516" spans="1:16" x14ac:dyDescent="0.2">
      <c r="A516" s="80">
        <f t="shared" ref="A516:A579" si="35">A515+1</f>
        <v>515</v>
      </c>
      <c r="B516" s="48" t="s">
        <v>143</v>
      </c>
      <c r="C516" s="49">
        <v>2327</v>
      </c>
      <c r="D516" s="50">
        <v>42522</v>
      </c>
      <c r="E516" s="84">
        <f t="shared" si="34"/>
        <v>201606</v>
      </c>
      <c r="F516" s="84">
        <f t="shared" si="32"/>
        <v>201604</v>
      </c>
      <c r="G516" s="80">
        <f>IF(IFERROR(MATCH($B516,$B$1:B515,0),0)=0,1,0)</f>
        <v>0</v>
      </c>
      <c r="H516" s="80">
        <f t="array" ref="H516">IF(IFERROR(MATCH($B516&amp;E516,($B$1:B515)&amp;($E$1:E516),0),0)=0,1,0)</f>
        <v>1</v>
      </c>
      <c r="I516" s="80">
        <f t="shared" si="33"/>
        <v>2327</v>
      </c>
      <c r="J516" s="82"/>
      <c r="K516" s="82"/>
      <c r="L516" s="82"/>
      <c r="M516" s="82"/>
      <c r="N516" s="82"/>
      <c r="O516" s="82"/>
      <c r="P516" s="82"/>
    </row>
    <row r="517" spans="1:16" x14ac:dyDescent="0.2">
      <c r="A517" s="80">
        <f t="shared" si="35"/>
        <v>516</v>
      </c>
      <c r="B517" s="48" t="s">
        <v>145</v>
      </c>
      <c r="C517" s="49">
        <v>154</v>
      </c>
      <c r="D517" s="50">
        <v>42522</v>
      </c>
      <c r="E517" s="84">
        <f t="shared" si="34"/>
        <v>201606</v>
      </c>
      <c r="F517" s="84">
        <f t="shared" si="32"/>
        <v>201604</v>
      </c>
      <c r="G517" s="80">
        <f>IF(IFERROR(MATCH($B517,$B$1:B516,0),0)=0,1,0)</f>
        <v>0</v>
      </c>
      <c r="H517" s="80">
        <f t="array" ref="H517">IF(IFERROR(MATCH($B517&amp;E517,($B$1:B516)&amp;($E$1:E517),0),0)=0,1,0)</f>
        <v>1</v>
      </c>
      <c r="I517" s="80">
        <f t="shared" si="33"/>
        <v>154</v>
      </c>
      <c r="J517" s="82"/>
      <c r="K517" s="82"/>
      <c r="L517" s="82"/>
      <c r="M517" s="82"/>
      <c r="N517" s="82"/>
      <c r="O517" s="82"/>
      <c r="P517" s="82"/>
    </row>
    <row r="518" spans="1:16" x14ac:dyDescent="0.2">
      <c r="A518" s="80">
        <f t="shared" si="35"/>
        <v>517</v>
      </c>
      <c r="B518" s="51" t="s">
        <v>146</v>
      </c>
      <c r="C518" s="52">
        <v>116</v>
      </c>
      <c r="D518" s="50">
        <v>42522</v>
      </c>
      <c r="E518" s="84">
        <f t="shared" si="34"/>
        <v>201606</v>
      </c>
      <c r="F518" s="84">
        <f t="shared" si="32"/>
        <v>201604</v>
      </c>
      <c r="G518" s="80">
        <f>IF(IFERROR(MATCH($B518,$B$1:B517,0),0)=0,1,0)</f>
        <v>0</v>
      </c>
      <c r="H518" s="80">
        <f t="array" ref="H518">IF(IFERROR(MATCH($B518&amp;E518,($B$1:B517)&amp;($E$1:E518),0),0)=0,1,0)</f>
        <v>1</v>
      </c>
      <c r="I518" s="80">
        <f t="shared" si="33"/>
        <v>116</v>
      </c>
      <c r="J518" s="82"/>
      <c r="K518" s="82"/>
      <c r="L518" s="82"/>
      <c r="M518" s="82"/>
      <c r="N518" s="82"/>
      <c r="O518" s="82"/>
      <c r="P518" s="82"/>
    </row>
    <row r="519" spans="1:16" x14ac:dyDescent="0.2">
      <c r="A519" s="80">
        <f t="shared" si="35"/>
        <v>518</v>
      </c>
      <c r="B519" s="48" t="s">
        <v>147</v>
      </c>
      <c r="C519" s="49">
        <v>349</v>
      </c>
      <c r="D519" s="50">
        <v>42522</v>
      </c>
      <c r="E519" s="84">
        <f t="shared" si="34"/>
        <v>201606</v>
      </c>
      <c r="F519" s="84">
        <f t="shared" si="32"/>
        <v>201604</v>
      </c>
      <c r="G519" s="80">
        <f>IF(IFERROR(MATCH($B519,$B$1:B518,0),0)=0,1,0)</f>
        <v>0</v>
      </c>
      <c r="H519" s="80">
        <f t="array" ref="H519">IF(IFERROR(MATCH($B519&amp;E519,($B$1:B518)&amp;($E$1:E519),0),0)=0,1,0)</f>
        <v>1</v>
      </c>
      <c r="I519" s="80">
        <f t="shared" si="33"/>
        <v>349</v>
      </c>
      <c r="J519" s="82"/>
      <c r="K519" s="82"/>
      <c r="L519" s="82"/>
      <c r="M519" s="82"/>
      <c r="N519" s="82"/>
      <c r="O519" s="82"/>
      <c r="P519" s="82"/>
    </row>
    <row r="520" spans="1:16" x14ac:dyDescent="0.2">
      <c r="A520" s="80">
        <f t="shared" si="35"/>
        <v>519</v>
      </c>
      <c r="B520" s="48" t="s">
        <v>149</v>
      </c>
      <c r="C520" s="49">
        <v>93</v>
      </c>
      <c r="D520" s="50">
        <v>42522</v>
      </c>
      <c r="E520" s="84">
        <f t="shared" si="34"/>
        <v>201606</v>
      </c>
      <c r="F520" s="84">
        <f t="shared" si="32"/>
        <v>201604</v>
      </c>
      <c r="G520" s="80">
        <f>IF(IFERROR(MATCH($B520,$B$1:B519,0),0)=0,1,0)</f>
        <v>0</v>
      </c>
      <c r="H520" s="80">
        <f t="array" ref="H520">IF(IFERROR(MATCH($B520&amp;E520,($B$1:B519)&amp;($E$1:E520),0),0)=0,1,0)</f>
        <v>1</v>
      </c>
      <c r="I520" s="80">
        <f t="shared" si="33"/>
        <v>93</v>
      </c>
      <c r="J520" s="82"/>
      <c r="K520" s="82"/>
      <c r="L520" s="82"/>
      <c r="M520" s="82"/>
      <c r="N520" s="82"/>
      <c r="O520" s="82"/>
      <c r="P520" s="82"/>
    </row>
    <row r="521" spans="1:16" x14ac:dyDescent="0.2">
      <c r="A521" s="80">
        <f t="shared" si="35"/>
        <v>520</v>
      </c>
      <c r="B521" s="51" t="s">
        <v>150</v>
      </c>
      <c r="C521" s="52">
        <v>42</v>
      </c>
      <c r="D521" s="50">
        <v>42522</v>
      </c>
      <c r="E521" s="84">
        <f t="shared" si="34"/>
        <v>201606</v>
      </c>
      <c r="F521" s="84">
        <f t="shared" si="32"/>
        <v>201604</v>
      </c>
      <c r="G521" s="80">
        <f>IF(IFERROR(MATCH($B521,$B$1:B520,0),0)=0,1,0)</f>
        <v>0</v>
      </c>
      <c r="H521" s="80">
        <f t="array" ref="H521">IF(IFERROR(MATCH($B521&amp;E521,($B$1:B520)&amp;($E$1:E521),0),0)=0,1,0)</f>
        <v>1</v>
      </c>
      <c r="I521" s="80">
        <f t="shared" si="33"/>
        <v>42</v>
      </c>
      <c r="J521" s="82"/>
      <c r="K521" s="82"/>
      <c r="L521" s="82"/>
      <c r="M521" s="82"/>
      <c r="N521" s="82"/>
      <c r="O521" s="82"/>
      <c r="P521" s="82"/>
    </row>
    <row r="522" spans="1:16" x14ac:dyDescent="0.2">
      <c r="A522" s="80">
        <f t="shared" si="35"/>
        <v>521</v>
      </c>
      <c r="B522" s="48" t="s">
        <v>151</v>
      </c>
      <c r="C522" s="49">
        <v>27</v>
      </c>
      <c r="D522" s="50">
        <v>42522</v>
      </c>
      <c r="E522" s="84">
        <f t="shared" si="34"/>
        <v>201606</v>
      </c>
      <c r="F522" s="84">
        <f t="shared" si="32"/>
        <v>201604</v>
      </c>
      <c r="G522" s="80">
        <f>IF(IFERROR(MATCH($B522,$B$1:B521,0),0)=0,1,0)</f>
        <v>0</v>
      </c>
      <c r="H522" s="80">
        <f t="array" ref="H522">IF(IFERROR(MATCH($B522&amp;E522,($B$1:B521)&amp;($E$1:E522),0),0)=0,1,0)</f>
        <v>1</v>
      </c>
      <c r="I522" s="80">
        <f t="shared" si="33"/>
        <v>27</v>
      </c>
      <c r="J522" s="82"/>
      <c r="K522" s="82"/>
      <c r="L522" s="82"/>
      <c r="M522" s="82"/>
      <c r="N522" s="82"/>
      <c r="O522" s="82"/>
      <c r="P522" s="82"/>
    </row>
    <row r="523" spans="1:16" x14ac:dyDescent="0.2">
      <c r="A523" s="80">
        <f t="shared" si="35"/>
        <v>522</v>
      </c>
      <c r="B523" s="51" t="s">
        <v>152</v>
      </c>
      <c r="C523" s="52">
        <v>143</v>
      </c>
      <c r="D523" s="50">
        <v>42522</v>
      </c>
      <c r="E523" s="84">
        <f t="shared" si="34"/>
        <v>201606</v>
      </c>
      <c r="F523" s="84">
        <f t="shared" si="32"/>
        <v>201604</v>
      </c>
      <c r="G523" s="80">
        <f>IF(IFERROR(MATCH($B523,$B$1:B522,0),0)=0,1,0)</f>
        <v>0</v>
      </c>
      <c r="H523" s="80">
        <f t="array" ref="H523">IF(IFERROR(MATCH($B523&amp;E523,($B$1:B522)&amp;($E$1:E523),0),0)=0,1,0)</f>
        <v>1</v>
      </c>
      <c r="I523" s="80">
        <f t="shared" si="33"/>
        <v>143</v>
      </c>
      <c r="J523" s="82"/>
      <c r="K523" s="82"/>
      <c r="L523" s="82"/>
      <c r="M523" s="82"/>
      <c r="N523" s="82"/>
      <c r="O523" s="82"/>
      <c r="P523" s="82"/>
    </row>
    <row r="524" spans="1:16" x14ac:dyDescent="0.2">
      <c r="A524" s="80">
        <f t="shared" si="35"/>
        <v>523</v>
      </c>
      <c r="B524" s="51" t="s">
        <v>154</v>
      </c>
      <c r="C524" s="52">
        <v>138</v>
      </c>
      <c r="D524" s="50">
        <v>42522</v>
      </c>
      <c r="E524" s="84">
        <f t="shared" si="34"/>
        <v>201606</v>
      </c>
      <c r="F524" s="84">
        <f t="shared" si="32"/>
        <v>201604</v>
      </c>
      <c r="G524" s="80">
        <f>IF(IFERROR(MATCH($B524,$B$1:B523,0),0)=0,1,0)</f>
        <v>0</v>
      </c>
      <c r="H524" s="80">
        <f t="array" ref="H524">IF(IFERROR(MATCH($B524&amp;E524,($B$1:B523)&amp;($E$1:E524),0),0)=0,1,0)</f>
        <v>1</v>
      </c>
      <c r="I524" s="80">
        <f t="shared" si="33"/>
        <v>138</v>
      </c>
      <c r="J524" s="82"/>
      <c r="K524" s="82"/>
      <c r="L524" s="82"/>
      <c r="M524" s="82"/>
      <c r="N524" s="82"/>
      <c r="O524" s="82"/>
      <c r="P524" s="82"/>
    </row>
    <row r="525" spans="1:16" x14ac:dyDescent="0.2">
      <c r="A525" s="80">
        <f t="shared" si="35"/>
        <v>524</v>
      </c>
      <c r="B525" s="48" t="s">
        <v>155</v>
      </c>
      <c r="C525" s="49">
        <v>36</v>
      </c>
      <c r="D525" s="50">
        <v>42522</v>
      </c>
      <c r="E525" s="84">
        <f t="shared" si="34"/>
        <v>201606</v>
      </c>
      <c r="F525" s="84">
        <f t="shared" si="32"/>
        <v>201604</v>
      </c>
      <c r="G525" s="80">
        <f>IF(IFERROR(MATCH($B525,$B$1:B524,0),0)=0,1,0)</f>
        <v>0</v>
      </c>
      <c r="H525" s="80">
        <f t="array" ref="H525">IF(IFERROR(MATCH($B525&amp;E525,($B$1:B524)&amp;($E$1:E525),0),0)=0,1,0)</f>
        <v>1</v>
      </c>
      <c r="I525" s="80">
        <f t="shared" si="33"/>
        <v>36</v>
      </c>
      <c r="J525" s="82"/>
      <c r="K525" s="82"/>
      <c r="L525" s="82"/>
      <c r="M525" s="82"/>
      <c r="N525" s="82"/>
      <c r="O525" s="82"/>
      <c r="P525" s="82"/>
    </row>
    <row r="526" spans="1:16" x14ac:dyDescent="0.2">
      <c r="A526" s="80">
        <f t="shared" si="35"/>
        <v>525</v>
      </c>
      <c r="B526" s="51" t="s">
        <v>156</v>
      </c>
      <c r="C526" s="52">
        <v>165</v>
      </c>
      <c r="D526" s="50">
        <v>42522</v>
      </c>
      <c r="E526" s="84">
        <f t="shared" si="34"/>
        <v>201606</v>
      </c>
      <c r="F526" s="84">
        <f t="shared" si="32"/>
        <v>201604</v>
      </c>
      <c r="G526" s="80">
        <f>IF(IFERROR(MATCH($B526,$B$1:B525,0),0)=0,1,0)</f>
        <v>0</v>
      </c>
      <c r="H526" s="80">
        <f t="array" ref="H526">IF(IFERROR(MATCH($B526&amp;E526,($B$1:B525)&amp;($E$1:E526),0),0)=0,1,0)</f>
        <v>1</v>
      </c>
      <c r="I526" s="80">
        <f t="shared" si="33"/>
        <v>165</v>
      </c>
      <c r="J526" s="82"/>
      <c r="K526" s="82"/>
      <c r="L526" s="82"/>
      <c r="M526" s="82"/>
      <c r="N526" s="82"/>
      <c r="O526" s="82"/>
      <c r="P526" s="82"/>
    </row>
    <row r="527" spans="1:16" x14ac:dyDescent="0.2">
      <c r="A527" s="80">
        <f t="shared" si="35"/>
        <v>526</v>
      </c>
      <c r="B527" s="48" t="s">
        <v>157</v>
      </c>
      <c r="C527" s="49">
        <v>356</v>
      </c>
      <c r="D527" s="50">
        <v>42522</v>
      </c>
      <c r="E527" s="84">
        <f t="shared" si="34"/>
        <v>201606</v>
      </c>
      <c r="F527" s="84">
        <f t="shared" si="32"/>
        <v>201604</v>
      </c>
      <c r="G527" s="80">
        <f>IF(IFERROR(MATCH($B527,$B$1:B526,0),0)=0,1,0)</f>
        <v>0</v>
      </c>
      <c r="H527" s="80">
        <f t="array" ref="H527">IF(IFERROR(MATCH($B527&amp;E527,($B$1:B526)&amp;($E$1:E527),0),0)=0,1,0)</f>
        <v>1</v>
      </c>
      <c r="I527" s="80">
        <f t="shared" si="33"/>
        <v>356</v>
      </c>
      <c r="J527" s="82"/>
      <c r="K527" s="82"/>
      <c r="L527" s="82"/>
      <c r="M527" s="82"/>
      <c r="N527" s="82"/>
      <c r="O527" s="82"/>
      <c r="P527" s="82"/>
    </row>
    <row r="528" spans="1:16" x14ac:dyDescent="0.2">
      <c r="A528" s="80">
        <f t="shared" si="35"/>
        <v>527</v>
      </c>
      <c r="B528" s="51" t="s">
        <v>158</v>
      </c>
      <c r="C528" s="52">
        <v>68</v>
      </c>
      <c r="D528" s="50">
        <v>42522</v>
      </c>
      <c r="E528" s="84">
        <f t="shared" si="34"/>
        <v>201606</v>
      </c>
      <c r="F528" s="84">
        <f t="shared" si="32"/>
        <v>201604</v>
      </c>
      <c r="G528" s="80">
        <f>IF(IFERROR(MATCH($B528,$B$1:B527,0),0)=0,1,0)</f>
        <v>0</v>
      </c>
      <c r="H528" s="80">
        <f t="array" ref="H528">IF(IFERROR(MATCH($B528&amp;E528,($B$1:B527)&amp;($E$1:E528),0),0)=0,1,0)</f>
        <v>1</v>
      </c>
      <c r="I528" s="80">
        <f t="shared" si="33"/>
        <v>68</v>
      </c>
      <c r="J528" s="82"/>
      <c r="K528" s="82"/>
      <c r="L528" s="82"/>
      <c r="M528" s="82"/>
      <c r="N528" s="82"/>
      <c r="O528" s="82"/>
      <c r="P528" s="82"/>
    </row>
    <row r="529" spans="1:16" x14ac:dyDescent="0.2">
      <c r="A529" s="80">
        <f t="shared" si="35"/>
        <v>528</v>
      </c>
      <c r="B529" s="48" t="s">
        <v>159</v>
      </c>
      <c r="C529" s="49">
        <v>85</v>
      </c>
      <c r="D529" s="50">
        <v>42522</v>
      </c>
      <c r="E529" s="84">
        <f t="shared" si="34"/>
        <v>201606</v>
      </c>
      <c r="F529" s="84">
        <f t="shared" si="32"/>
        <v>201604</v>
      </c>
      <c r="G529" s="80">
        <f>IF(IFERROR(MATCH($B529,$B$1:B528,0),0)=0,1,0)</f>
        <v>0</v>
      </c>
      <c r="H529" s="80">
        <f t="array" ref="H529">IF(IFERROR(MATCH($B529&amp;E529,($B$1:B528)&amp;($E$1:E529),0),0)=0,1,0)</f>
        <v>1</v>
      </c>
      <c r="I529" s="80">
        <f t="shared" si="33"/>
        <v>85</v>
      </c>
      <c r="J529" s="82"/>
      <c r="K529" s="82"/>
      <c r="L529" s="82"/>
      <c r="M529" s="82"/>
      <c r="N529" s="82"/>
      <c r="O529" s="82"/>
      <c r="P529" s="82"/>
    </row>
    <row r="530" spans="1:16" x14ac:dyDescent="0.2">
      <c r="A530" s="80">
        <f t="shared" si="35"/>
        <v>529</v>
      </c>
      <c r="B530" s="51" t="s">
        <v>160</v>
      </c>
      <c r="C530" s="52">
        <v>44</v>
      </c>
      <c r="D530" s="50">
        <v>42522</v>
      </c>
      <c r="E530" s="84">
        <f t="shared" si="34"/>
        <v>201606</v>
      </c>
      <c r="F530" s="84">
        <f t="shared" si="32"/>
        <v>201604</v>
      </c>
      <c r="G530" s="80">
        <f>IF(IFERROR(MATCH($B530,$B$1:B529,0),0)=0,1,0)</f>
        <v>0</v>
      </c>
      <c r="H530" s="80">
        <f t="array" ref="H530">IF(IFERROR(MATCH($B530&amp;E530,($B$1:B529)&amp;($E$1:E530),0),0)=0,1,0)</f>
        <v>1</v>
      </c>
      <c r="I530" s="80">
        <f t="shared" si="33"/>
        <v>44</v>
      </c>
      <c r="J530" s="82"/>
      <c r="K530" s="82"/>
      <c r="L530" s="82"/>
      <c r="M530" s="82"/>
      <c r="N530" s="82"/>
      <c r="O530" s="82"/>
      <c r="P530" s="82"/>
    </row>
    <row r="531" spans="1:16" x14ac:dyDescent="0.2">
      <c r="A531" s="80">
        <f t="shared" si="35"/>
        <v>530</v>
      </c>
      <c r="B531" s="48" t="s">
        <v>163</v>
      </c>
      <c r="C531" s="49">
        <v>1863</v>
      </c>
      <c r="D531" s="50">
        <v>42522</v>
      </c>
      <c r="E531" s="84">
        <f t="shared" si="34"/>
        <v>201606</v>
      </c>
      <c r="F531" s="84">
        <f t="shared" si="32"/>
        <v>201605</v>
      </c>
      <c r="G531" s="80">
        <f>IF(IFERROR(MATCH($B531,$B$1:B530,0),0)=0,1,0)</f>
        <v>0</v>
      </c>
      <c r="H531" s="80">
        <f t="array" ref="H531">IF(IFERROR(MATCH($B531&amp;E531,($B$1:B530)&amp;($E$1:E531),0),0)=0,1,0)</f>
        <v>1</v>
      </c>
      <c r="I531" s="80">
        <f t="shared" si="33"/>
        <v>1863</v>
      </c>
      <c r="J531" s="82"/>
      <c r="K531" s="82"/>
      <c r="L531" s="82"/>
      <c r="M531" s="82"/>
      <c r="N531" s="82"/>
      <c r="O531" s="82"/>
      <c r="P531" s="82"/>
    </row>
    <row r="532" spans="1:16" x14ac:dyDescent="0.2">
      <c r="A532" s="80">
        <f t="shared" si="35"/>
        <v>531</v>
      </c>
      <c r="B532" s="48" t="s">
        <v>165</v>
      </c>
      <c r="C532" s="49">
        <v>780</v>
      </c>
      <c r="D532" s="50">
        <v>42522</v>
      </c>
      <c r="E532" s="84">
        <f t="shared" si="34"/>
        <v>201606</v>
      </c>
      <c r="F532" s="84">
        <f t="shared" si="32"/>
        <v>201605</v>
      </c>
      <c r="G532" s="80">
        <f>IF(IFERROR(MATCH($B532,$B$1:B531,0),0)=0,1,0)</f>
        <v>0</v>
      </c>
      <c r="H532" s="80">
        <f t="array" ref="H532">IF(IFERROR(MATCH($B532&amp;E532,($B$1:B531)&amp;($E$1:E532),0),0)=0,1,0)</f>
        <v>1</v>
      </c>
      <c r="I532" s="80">
        <f t="shared" si="33"/>
        <v>780</v>
      </c>
      <c r="J532" s="82"/>
      <c r="K532" s="82"/>
      <c r="L532" s="82"/>
      <c r="M532" s="82"/>
      <c r="N532" s="82"/>
      <c r="O532" s="82"/>
      <c r="P532" s="82"/>
    </row>
    <row r="533" spans="1:16" x14ac:dyDescent="0.2">
      <c r="A533" s="80">
        <f t="shared" si="35"/>
        <v>532</v>
      </c>
      <c r="B533" s="48" t="s">
        <v>167</v>
      </c>
      <c r="C533" s="49">
        <v>547</v>
      </c>
      <c r="D533" s="50">
        <v>42522</v>
      </c>
      <c r="E533" s="84">
        <f t="shared" si="34"/>
        <v>201606</v>
      </c>
      <c r="F533" s="84">
        <f t="shared" si="32"/>
        <v>201605</v>
      </c>
      <c r="G533" s="80">
        <f>IF(IFERROR(MATCH($B533,$B$1:B532,0),0)=0,1,0)</f>
        <v>0</v>
      </c>
      <c r="H533" s="80">
        <f t="array" ref="H533">IF(IFERROR(MATCH($B533&amp;E533,($B$1:B532)&amp;($E$1:E533),0),0)=0,1,0)</f>
        <v>1</v>
      </c>
      <c r="I533" s="80">
        <f t="shared" si="33"/>
        <v>547</v>
      </c>
      <c r="J533" s="82"/>
      <c r="K533" s="82"/>
      <c r="L533" s="82"/>
      <c r="M533" s="82"/>
      <c r="N533" s="82"/>
      <c r="O533" s="82"/>
      <c r="P533" s="82"/>
    </row>
    <row r="534" spans="1:16" x14ac:dyDescent="0.2">
      <c r="A534" s="80">
        <f t="shared" si="35"/>
        <v>533</v>
      </c>
      <c r="B534" s="51" t="s">
        <v>168</v>
      </c>
      <c r="C534" s="52">
        <v>359</v>
      </c>
      <c r="D534" s="50">
        <v>42522</v>
      </c>
      <c r="E534" s="84">
        <f t="shared" si="34"/>
        <v>201606</v>
      </c>
      <c r="F534" s="84">
        <f t="shared" si="32"/>
        <v>201605</v>
      </c>
      <c r="G534" s="80">
        <f>IF(IFERROR(MATCH($B534,$B$1:B533,0),0)=0,1,0)</f>
        <v>0</v>
      </c>
      <c r="H534" s="80">
        <f t="array" ref="H534">IF(IFERROR(MATCH($B534&amp;E534,($B$1:B533)&amp;($E$1:E534),0),0)=0,1,0)</f>
        <v>1</v>
      </c>
      <c r="I534" s="80">
        <f t="shared" si="33"/>
        <v>359</v>
      </c>
      <c r="J534" s="82"/>
      <c r="K534" s="82"/>
      <c r="L534" s="82"/>
      <c r="M534" s="82"/>
      <c r="N534" s="82"/>
      <c r="O534" s="82"/>
      <c r="P534" s="82"/>
    </row>
    <row r="535" spans="1:16" x14ac:dyDescent="0.2">
      <c r="A535" s="80">
        <f t="shared" si="35"/>
        <v>534</v>
      </c>
      <c r="B535" s="48" t="s">
        <v>169</v>
      </c>
      <c r="C535" s="49">
        <v>1503</v>
      </c>
      <c r="D535" s="50">
        <v>42522</v>
      </c>
      <c r="E535" s="84">
        <f t="shared" si="34"/>
        <v>201606</v>
      </c>
      <c r="F535" s="84">
        <f t="shared" si="32"/>
        <v>201605</v>
      </c>
      <c r="G535" s="80">
        <f>IF(IFERROR(MATCH($B535,$B$1:B534,0),0)=0,1,0)</f>
        <v>0</v>
      </c>
      <c r="H535" s="80">
        <f t="array" ref="H535">IF(IFERROR(MATCH($B535&amp;E535,($B$1:B534)&amp;($E$1:E535),0),0)=0,1,0)</f>
        <v>1</v>
      </c>
      <c r="I535" s="80">
        <f t="shared" si="33"/>
        <v>1503</v>
      </c>
      <c r="J535" s="82"/>
      <c r="K535" s="82"/>
      <c r="L535" s="82"/>
      <c r="M535" s="82"/>
      <c r="N535" s="82"/>
      <c r="O535" s="82"/>
      <c r="P535" s="82"/>
    </row>
    <row r="536" spans="1:16" x14ac:dyDescent="0.2">
      <c r="A536" s="80">
        <f t="shared" si="35"/>
        <v>535</v>
      </c>
      <c r="B536" s="51" t="s">
        <v>170</v>
      </c>
      <c r="C536" s="52">
        <v>631</v>
      </c>
      <c r="D536" s="50">
        <v>42522</v>
      </c>
      <c r="E536" s="84">
        <f t="shared" si="34"/>
        <v>201606</v>
      </c>
      <c r="F536" s="84">
        <f t="shared" si="32"/>
        <v>201605</v>
      </c>
      <c r="G536" s="80">
        <f>IF(IFERROR(MATCH($B536,$B$1:B535,0),0)=0,1,0)</f>
        <v>0</v>
      </c>
      <c r="H536" s="80">
        <f t="array" ref="H536">IF(IFERROR(MATCH($B536&amp;E536,($B$1:B535)&amp;($E$1:E536),0),0)=0,1,0)</f>
        <v>1</v>
      </c>
      <c r="I536" s="80">
        <f t="shared" si="33"/>
        <v>631</v>
      </c>
      <c r="J536" s="82"/>
      <c r="K536" s="82"/>
      <c r="L536" s="82"/>
      <c r="M536" s="82"/>
      <c r="N536" s="82"/>
      <c r="O536" s="82"/>
      <c r="P536" s="82"/>
    </row>
    <row r="537" spans="1:16" x14ac:dyDescent="0.2">
      <c r="A537" s="80">
        <f t="shared" si="35"/>
        <v>536</v>
      </c>
      <c r="B537" s="48" t="s">
        <v>171</v>
      </c>
      <c r="C537" s="49">
        <v>679</v>
      </c>
      <c r="D537" s="50">
        <v>42522</v>
      </c>
      <c r="E537" s="84">
        <f t="shared" si="34"/>
        <v>201606</v>
      </c>
      <c r="F537" s="84">
        <f t="shared" si="32"/>
        <v>201605</v>
      </c>
      <c r="G537" s="80">
        <f>IF(IFERROR(MATCH($B537,$B$1:B536,0),0)=0,1,0)</f>
        <v>0</v>
      </c>
      <c r="H537" s="80">
        <f t="array" ref="H537">IF(IFERROR(MATCH($B537&amp;E537,($B$1:B536)&amp;($E$1:E537),0),0)=0,1,0)</f>
        <v>1</v>
      </c>
      <c r="I537" s="80">
        <f t="shared" si="33"/>
        <v>679</v>
      </c>
      <c r="J537" s="82"/>
      <c r="K537" s="82"/>
      <c r="L537" s="82"/>
      <c r="M537" s="82"/>
      <c r="N537" s="82"/>
      <c r="O537" s="82"/>
      <c r="P537" s="82"/>
    </row>
    <row r="538" spans="1:16" x14ac:dyDescent="0.2">
      <c r="A538" s="80">
        <f t="shared" si="35"/>
        <v>537</v>
      </c>
      <c r="B538" s="48" t="s">
        <v>173</v>
      </c>
      <c r="C538" s="49">
        <v>135</v>
      </c>
      <c r="D538" s="50">
        <v>42522</v>
      </c>
      <c r="E538" s="84">
        <f t="shared" si="34"/>
        <v>201606</v>
      </c>
      <c r="F538" s="84">
        <f t="shared" si="32"/>
        <v>201605</v>
      </c>
      <c r="G538" s="80">
        <f>IF(IFERROR(MATCH($B538,$B$1:B537,0),0)=0,1,0)</f>
        <v>0</v>
      </c>
      <c r="H538" s="80">
        <f t="array" ref="H538">IF(IFERROR(MATCH($B538&amp;E538,($B$1:B537)&amp;($E$1:E538),0),0)=0,1,0)</f>
        <v>1</v>
      </c>
      <c r="I538" s="80">
        <f t="shared" si="33"/>
        <v>135</v>
      </c>
      <c r="J538" s="82"/>
      <c r="K538" s="82"/>
      <c r="L538" s="82"/>
      <c r="M538" s="82"/>
      <c r="N538" s="82"/>
      <c r="O538" s="82"/>
      <c r="P538" s="82"/>
    </row>
    <row r="539" spans="1:16" x14ac:dyDescent="0.2">
      <c r="A539" s="80">
        <f t="shared" si="35"/>
        <v>538</v>
      </c>
      <c r="B539" s="51" t="s">
        <v>174</v>
      </c>
      <c r="C539" s="52">
        <v>557</v>
      </c>
      <c r="D539" s="50">
        <v>42522</v>
      </c>
      <c r="E539" s="84">
        <f t="shared" si="34"/>
        <v>201606</v>
      </c>
      <c r="F539" s="84">
        <f t="shared" si="32"/>
        <v>201605</v>
      </c>
      <c r="G539" s="80">
        <f>IF(IFERROR(MATCH($B539,$B$1:B538,0),0)=0,1,0)</f>
        <v>0</v>
      </c>
      <c r="H539" s="80">
        <f t="array" ref="H539">IF(IFERROR(MATCH($B539&amp;E539,($B$1:B538)&amp;($E$1:E539),0),0)=0,1,0)</f>
        <v>1</v>
      </c>
      <c r="I539" s="80">
        <f t="shared" si="33"/>
        <v>557</v>
      </c>
      <c r="J539" s="82"/>
      <c r="K539" s="82"/>
      <c r="L539" s="82"/>
      <c r="M539" s="82"/>
      <c r="N539" s="82"/>
      <c r="O539" s="82"/>
      <c r="P539" s="82"/>
    </row>
    <row r="540" spans="1:16" x14ac:dyDescent="0.2">
      <c r="A540" s="80">
        <f t="shared" si="35"/>
        <v>539</v>
      </c>
      <c r="B540" s="48" t="s">
        <v>175</v>
      </c>
      <c r="C540" s="49">
        <v>231</v>
      </c>
      <c r="D540" s="50">
        <v>42522</v>
      </c>
      <c r="E540" s="84">
        <f t="shared" si="34"/>
        <v>201606</v>
      </c>
      <c r="F540" s="84">
        <f t="shared" si="32"/>
        <v>201605</v>
      </c>
      <c r="G540" s="80">
        <f>IF(IFERROR(MATCH($B540,$B$1:B539,0),0)=0,1,0)</f>
        <v>0</v>
      </c>
      <c r="H540" s="80">
        <f t="array" ref="H540">IF(IFERROR(MATCH($B540&amp;E540,($B$1:B539)&amp;($E$1:E540),0),0)=0,1,0)</f>
        <v>1</v>
      </c>
      <c r="I540" s="80">
        <f t="shared" si="33"/>
        <v>231</v>
      </c>
      <c r="J540" s="82"/>
      <c r="K540" s="82"/>
      <c r="L540" s="82"/>
      <c r="M540" s="82"/>
      <c r="N540" s="82"/>
      <c r="O540" s="82"/>
      <c r="P540" s="82"/>
    </row>
    <row r="541" spans="1:16" x14ac:dyDescent="0.2">
      <c r="A541" s="80">
        <f t="shared" si="35"/>
        <v>540</v>
      </c>
      <c r="B541" s="51" t="s">
        <v>178</v>
      </c>
      <c r="C541" s="52">
        <v>138</v>
      </c>
      <c r="D541" s="50">
        <v>42522</v>
      </c>
      <c r="E541" s="84">
        <f t="shared" si="34"/>
        <v>201606</v>
      </c>
      <c r="F541" s="84">
        <f t="shared" si="32"/>
        <v>201605</v>
      </c>
      <c r="G541" s="80">
        <f>IF(IFERROR(MATCH($B541,$B$1:B540,0),0)=0,1,0)</f>
        <v>0</v>
      </c>
      <c r="H541" s="80">
        <f t="array" ref="H541">IF(IFERROR(MATCH($B541&amp;E541,($B$1:B540)&amp;($E$1:E541),0),0)=0,1,0)</f>
        <v>1</v>
      </c>
      <c r="I541" s="80">
        <f t="shared" si="33"/>
        <v>138</v>
      </c>
      <c r="J541" s="82"/>
      <c r="K541" s="82"/>
      <c r="L541" s="82"/>
      <c r="M541" s="82"/>
      <c r="N541" s="82"/>
      <c r="O541" s="82"/>
      <c r="P541" s="82"/>
    </row>
    <row r="542" spans="1:16" x14ac:dyDescent="0.2">
      <c r="A542" s="80">
        <f t="shared" si="35"/>
        <v>541</v>
      </c>
      <c r="B542" s="48" t="s">
        <v>179</v>
      </c>
      <c r="C542" s="49">
        <v>75</v>
      </c>
      <c r="D542" s="50">
        <v>42522</v>
      </c>
      <c r="E542" s="84">
        <f t="shared" si="34"/>
        <v>201606</v>
      </c>
      <c r="F542" s="84">
        <f t="shared" si="32"/>
        <v>201605</v>
      </c>
      <c r="G542" s="80">
        <f>IF(IFERROR(MATCH($B542,$B$1:B541,0),0)=0,1,0)</f>
        <v>0</v>
      </c>
      <c r="H542" s="80">
        <f t="array" ref="H542">IF(IFERROR(MATCH($B542&amp;E542,($B$1:B541)&amp;($E$1:E542),0),0)=0,1,0)</f>
        <v>1</v>
      </c>
      <c r="I542" s="80">
        <f t="shared" si="33"/>
        <v>75</v>
      </c>
      <c r="J542" s="82"/>
      <c r="K542" s="82"/>
      <c r="L542" s="82"/>
      <c r="M542" s="82"/>
      <c r="N542" s="82"/>
      <c r="O542" s="82"/>
      <c r="P542" s="82"/>
    </row>
    <row r="543" spans="1:16" x14ac:dyDescent="0.2">
      <c r="A543" s="80">
        <f t="shared" si="35"/>
        <v>542</v>
      </c>
      <c r="B543" s="51" t="s">
        <v>180</v>
      </c>
      <c r="C543" s="52">
        <v>132</v>
      </c>
      <c r="D543" s="50">
        <v>42522</v>
      </c>
      <c r="E543" s="84">
        <f t="shared" si="34"/>
        <v>201606</v>
      </c>
      <c r="F543" s="84">
        <f t="shared" si="32"/>
        <v>201605</v>
      </c>
      <c r="G543" s="80">
        <f>IF(IFERROR(MATCH($B543,$B$1:B542,0),0)=0,1,0)</f>
        <v>0</v>
      </c>
      <c r="H543" s="80">
        <f t="array" ref="H543">IF(IFERROR(MATCH($B543&amp;E543,($B$1:B542)&amp;($E$1:E543),0),0)=0,1,0)</f>
        <v>1</v>
      </c>
      <c r="I543" s="80">
        <f t="shared" si="33"/>
        <v>132</v>
      </c>
      <c r="J543" s="82"/>
      <c r="K543" s="82"/>
      <c r="L543" s="82"/>
      <c r="M543" s="82"/>
      <c r="N543" s="82"/>
      <c r="O543" s="82"/>
      <c r="P543" s="82"/>
    </row>
    <row r="544" spans="1:16" x14ac:dyDescent="0.2">
      <c r="A544" s="80">
        <f t="shared" si="35"/>
        <v>543</v>
      </c>
      <c r="B544" s="48" t="s">
        <v>181</v>
      </c>
      <c r="C544" s="49">
        <v>42</v>
      </c>
      <c r="D544" s="50">
        <v>42522</v>
      </c>
      <c r="E544" s="84">
        <f t="shared" si="34"/>
        <v>201606</v>
      </c>
      <c r="F544" s="84">
        <f t="shared" si="32"/>
        <v>201605</v>
      </c>
      <c r="G544" s="80">
        <f>IF(IFERROR(MATCH($B544,$B$1:B543,0),0)=0,1,0)</f>
        <v>0</v>
      </c>
      <c r="H544" s="80">
        <f t="array" ref="H544">IF(IFERROR(MATCH($B544&amp;E544,($B$1:B543)&amp;($E$1:E544),0),0)=0,1,0)</f>
        <v>1</v>
      </c>
      <c r="I544" s="80">
        <f t="shared" si="33"/>
        <v>42</v>
      </c>
      <c r="J544" s="82"/>
      <c r="K544" s="82"/>
      <c r="L544" s="82"/>
      <c r="M544" s="82"/>
      <c r="N544" s="82"/>
      <c r="O544" s="82"/>
      <c r="P544" s="82"/>
    </row>
    <row r="545" spans="1:16" x14ac:dyDescent="0.2">
      <c r="A545" s="80">
        <f t="shared" si="35"/>
        <v>544</v>
      </c>
      <c r="B545" s="48" t="s">
        <v>183</v>
      </c>
      <c r="C545" s="49">
        <v>156</v>
      </c>
      <c r="D545" s="50">
        <v>42522</v>
      </c>
      <c r="E545" s="84">
        <f t="shared" si="34"/>
        <v>201606</v>
      </c>
      <c r="F545" s="84">
        <f t="shared" si="32"/>
        <v>201605</v>
      </c>
      <c r="G545" s="80">
        <f>IF(IFERROR(MATCH($B545,$B$1:B544,0),0)=0,1,0)</f>
        <v>0</v>
      </c>
      <c r="H545" s="80">
        <f t="array" ref="H545">IF(IFERROR(MATCH($B545&amp;E545,($B$1:B544)&amp;($E$1:E545),0),0)=0,1,0)</f>
        <v>1</v>
      </c>
      <c r="I545" s="80">
        <f t="shared" si="33"/>
        <v>156</v>
      </c>
      <c r="J545" s="82"/>
      <c r="K545" s="82"/>
      <c r="L545" s="82"/>
      <c r="M545" s="82"/>
      <c r="N545" s="82"/>
      <c r="O545" s="82"/>
      <c r="P545" s="82"/>
    </row>
    <row r="546" spans="1:16" x14ac:dyDescent="0.2">
      <c r="A546" s="80">
        <f t="shared" si="35"/>
        <v>545</v>
      </c>
      <c r="B546" s="51" t="s">
        <v>184</v>
      </c>
      <c r="C546" s="52">
        <v>1044</v>
      </c>
      <c r="D546" s="50">
        <v>42522</v>
      </c>
      <c r="E546" s="84">
        <f t="shared" si="34"/>
        <v>201606</v>
      </c>
      <c r="F546" s="84">
        <f t="shared" si="32"/>
        <v>201605</v>
      </c>
      <c r="G546" s="80">
        <f>IF(IFERROR(MATCH($B546,$B$1:B545,0),0)=0,1,0)</f>
        <v>0</v>
      </c>
      <c r="H546" s="80">
        <f t="array" ref="H546">IF(IFERROR(MATCH($B546&amp;E546,($B$1:B545)&amp;($E$1:E546),0),0)=0,1,0)</f>
        <v>1</v>
      </c>
      <c r="I546" s="80">
        <f t="shared" si="33"/>
        <v>1044</v>
      </c>
      <c r="J546" s="82"/>
      <c r="K546" s="82"/>
      <c r="L546" s="82"/>
      <c r="M546" s="82"/>
      <c r="N546" s="82"/>
      <c r="O546" s="82"/>
      <c r="P546" s="82"/>
    </row>
    <row r="547" spans="1:16" x14ac:dyDescent="0.2">
      <c r="A547" s="80">
        <f t="shared" si="35"/>
        <v>546</v>
      </c>
      <c r="B547" s="48" t="s">
        <v>187</v>
      </c>
      <c r="C547" s="49">
        <v>163</v>
      </c>
      <c r="D547" s="50">
        <v>42522</v>
      </c>
      <c r="E547" s="84">
        <f t="shared" si="34"/>
        <v>201606</v>
      </c>
      <c r="F547" s="84">
        <f t="shared" si="32"/>
        <v>201605</v>
      </c>
      <c r="G547" s="80">
        <f>IF(IFERROR(MATCH($B547,$B$1:B546,0),0)=0,1,0)</f>
        <v>0</v>
      </c>
      <c r="H547" s="80">
        <f t="array" ref="H547">IF(IFERROR(MATCH($B547&amp;E547,($B$1:B546)&amp;($E$1:E547),0),0)=0,1,0)</f>
        <v>1</v>
      </c>
      <c r="I547" s="80">
        <f t="shared" si="33"/>
        <v>163</v>
      </c>
      <c r="J547" s="82"/>
      <c r="K547" s="82"/>
      <c r="L547" s="82"/>
      <c r="M547" s="82"/>
      <c r="N547" s="82"/>
      <c r="O547" s="82"/>
      <c r="P547" s="82"/>
    </row>
    <row r="548" spans="1:16" x14ac:dyDescent="0.2">
      <c r="A548" s="80">
        <f t="shared" si="35"/>
        <v>547</v>
      </c>
      <c r="B548" s="48" t="s">
        <v>189</v>
      </c>
      <c r="C548" s="49">
        <v>694</v>
      </c>
      <c r="D548" s="50">
        <v>42522</v>
      </c>
      <c r="E548" s="84">
        <f t="shared" si="34"/>
        <v>201606</v>
      </c>
      <c r="F548" s="84">
        <f t="shared" si="32"/>
        <v>201606</v>
      </c>
      <c r="G548" s="80">
        <f>IF(IFERROR(MATCH($B548,$B$1:B547,0),0)=0,1,0)</f>
        <v>1</v>
      </c>
      <c r="H548" s="80">
        <f t="array" ref="H548">IF(IFERROR(MATCH($B548&amp;E548,($B$1:B547)&amp;($E$1:E548),0),0)=0,1,0)</f>
        <v>1</v>
      </c>
      <c r="I548" s="80">
        <f t="shared" si="33"/>
        <v>694</v>
      </c>
      <c r="J548" s="82"/>
      <c r="K548" s="82"/>
      <c r="L548" s="82"/>
      <c r="M548" s="82"/>
      <c r="N548" s="82"/>
      <c r="O548" s="82"/>
      <c r="P548" s="82"/>
    </row>
    <row r="549" spans="1:16" x14ac:dyDescent="0.2">
      <c r="A549" s="80">
        <f t="shared" si="35"/>
        <v>548</v>
      </c>
      <c r="B549" s="51" t="s">
        <v>190</v>
      </c>
      <c r="C549" s="52">
        <v>654</v>
      </c>
      <c r="D549" s="50">
        <v>42522</v>
      </c>
      <c r="E549" s="84">
        <f t="shared" si="34"/>
        <v>201606</v>
      </c>
      <c r="F549" s="84">
        <f t="shared" si="32"/>
        <v>201606</v>
      </c>
      <c r="G549" s="80">
        <f>IF(IFERROR(MATCH($B549,$B$1:B548,0),0)=0,1,0)</f>
        <v>1</v>
      </c>
      <c r="H549" s="80">
        <f t="array" ref="H549">IF(IFERROR(MATCH($B549&amp;E549,($B$1:B548)&amp;($E$1:E549),0),0)=0,1,0)</f>
        <v>1</v>
      </c>
      <c r="I549" s="80">
        <f t="shared" si="33"/>
        <v>654</v>
      </c>
      <c r="J549" s="82"/>
      <c r="K549" s="82"/>
      <c r="L549" s="82"/>
      <c r="M549" s="82"/>
      <c r="N549" s="82"/>
      <c r="O549" s="82"/>
      <c r="P549" s="82"/>
    </row>
    <row r="550" spans="1:16" x14ac:dyDescent="0.2">
      <c r="A550" s="80">
        <f t="shared" si="35"/>
        <v>549</v>
      </c>
      <c r="B550" s="48" t="s">
        <v>191</v>
      </c>
      <c r="C550" s="49">
        <v>574</v>
      </c>
      <c r="D550" s="50">
        <v>42522</v>
      </c>
      <c r="E550" s="84">
        <f t="shared" si="34"/>
        <v>201606</v>
      </c>
      <c r="F550" s="84">
        <f t="shared" si="32"/>
        <v>201606</v>
      </c>
      <c r="G550" s="80">
        <f>IF(IFERROR(MATCH($B550,$B$1:B549,0),0)=0,1,0)</f>
        <v>1</v>
      </c>
      <c r="H550" s="80">
        <f t="array" ref="H550">IF(IFERROR(MATCH($B550&amp;E550,($B$1:B549)&amp;($E$1:E550),0),0)=0,1,0)</f>
        <v>1</v>
      </c>
      <c r="I550" s="80">
        <f t="shared" si="33"/>
        <v>574</v>
      </c>
      <c r="J550" s="82"/>
      <c r="K550" s="82"/>
      <c r="L550" s="82"/>
      <c r="M550" s="82"/>
      <c r="N550" s="82"/>
      <c r="O550" s="82"/>
      <c r="P550" s="82"/>
    </row>
    <row r="551" spans="1:16" x14ac:dyDescent="0.2">
      <c r="A551" s="80">
        <f t="shared" si="35"/>
        <v>550</v>
      </c>
      <c r="B551" s="51" t="s">
        <v>192</v>
      </c>
      <c r="C551" s="52">
        <v>225</v>
      </c>
      <c r="D551" s="50">
        <v>42522</v>
      </c>
      <c r="E551" s="84">
        <f t="shared" si="34"/>
        <v>201606</v>
      </c>
      <c r="F551" s="84">
        <f t="shared" si="32"/>
        <v>201606</v>
      </c>
      <c r="G551" s="80">
        <f>IF(IFERROR(MATCH($B551,$B$1:B550,0),0)=0,1,0)</f>
        <v>1</v>
      </c>
      <c r="H551" s="80">
        <f t="array" ref="H551">IF(IFERROR(MATCH($B551&amp;E551,($B$1:B550)&amp;($E$1:E551),0),0)=0,1,0)</f>
        <v>1</v>
      </c>
      <c r="I551" s="80">
        <f t="shared" si="33"/>
        <v>225</v>
      </c>
      <c r="J551" s="82"/>
      <c r="K551" s="82"/>
      <c r="L551" s="82"/>
      <c r="M551" s="82"/>
      <c r="N551" s="82"/>
      <c r="O551" s="82"/>
      <c r="P551" s="82"/>
    </row>
    <row r="552" spans="1:16" x14ac:dyDescent="0.2">
      <c r="A552" s="80">
        <f t="shared" si="35"/>
        <v>551</v>
      </c>
      <c r="B552" s="48" t="s">
        <v>193</v>
      </c>
      <c r="C552" s="49">
        <v>222.99999999999997</v>
      </c>
      <c r="D552" s="50">
        <v>42522</v>
      </c>
      <c r="E552" s="84">
        <f t="shared" si="34"/>
        <v>201606</v>
      </c>
      <c r="F552" s="84">
        <f t="shared" si="32"/>
        <v>201606</v>
      </c>
      <c r="G552" s="80">
        <f>IF(IFERROR(MATCH($B552,$B$1:B551,0),0)=0,1,0)</f>
        <v>1</v>
      </c>
      <c r="H552" s="80">
        <f t="array" ref="H552">IF(IFERROR(MATCH($B552&amp;E552,($B$1:B551)&amp;($E$1:E552),0),0)=0,1,0)</f>
        <v>1</v>
      </c>
      <c r="I552" s="80">
        <f t="shared" si="33"/>
        <v>222.99999999999997</v>
      </c>
      <c r="J552" s="82"/>
      <c r="K552" s="82"/>
      <c r="L552" s="82"/>
      <c r="M552" s="82"/>
      <c r="N552" s="82"/>
      <c r="O552" s="82"/>
      <c r="P552" s="82"/>
    </row>
    <row r="553" spans="1:16" x14ac:dyDescent="0.2">
      <c r="A553" s="80">
        <f t="shared" si="35"/>
        <v>552</v>
      </c>
      <c r="B553" s="51" t="s">
        <v>194</v>
      </c>
      <c r="C553" s="52">
        <v>194</v>
      </c>
      <c r="D553" s="50">
        <v>42522</v>
      </c>
      <c r="E553" s="84">
        <f t="shared" si="34"/>
        <v>201606</v>
      </c>
      <c r="F553" s="84">
        <f t="shared" si="32"/>
        <v>201606</v>
      </c>
      <c r="G553" s="80">
        <f>IF(IFERROR(MATCH($B553,$B$1:B552,0),0)=0,1,0)</f>
        <v>1</v>
      </c>
      <c r="H553" s="80">
        <f t="array" ref="H553">IF(IFERROR(MATCH($B553&amp;E553,($B$1:B552)&amp;($E$1:E553),0),0)=0,1,0)</f>
        <v>1</v>
      </c>
      <c r="I553" s="80">
        <f t="shared" si="33"/>
        <v>194</v>
      </c>
      <c r="J553" s="82"/>
      <c r="K553" s="82"/>
      <c r="L553" s="82"/>
      <c r="M553" s="82"/>
      <c r="N553" s="82"/>
      <c r="O553" s="82"/>
      <c r="P553" s="82"/>
    </row>
    <row r="554" spans="1:16" x14ac:dyDescent="0.2">
      <c r="A554" s="80">
        <f t="shared" si="35"/>
        <v>553</v>
      </c>
      <c r="B554" s="48" t="s">
        <v>195</v>
      </c>
      <c r="C554" s="49">
        <v>181</v>
      </c>
      <c r="D554" s="50">
        <v>42522</v>
      </c>
      <c r="E554" s="84">
        <f t="shared" si="34"/>
        <v>201606</v>
      </c>
      <c r="F554" s="84">
        <f t="shared" si="32"/>
        <v>201606</v>
      </c>
      <c r="G554" s="80">
        <f>IF(IFERROR(MATCH($B554,$B$1:B553,0),0)=0,1,0)</f>
        <v>1</v>
      </c>
      <c r="H554" s="80">
        <f t="array" ref="H554">IF(IFERROR(MATCH($B554&amp;E554,($B$1:B553)&amp;($E$1:E554),0),0)=0,1,0)</f>
        <v>1</v>
      </c>
      <c r="I554" s="80">
        <f t="shared" si="33"/>
        <v>181</v>
      </c>
      <c r="J554" s="82"/>
      <c r="K554" s="82"/>
      <c r="L554" s="82"/>
      <c r="M554" s="82"/>
      <c r="N554" s="82"/>
      <c r="O554" s="82"/>
      <c r="P554" s="82"/>
    </row>
    <row r="555" spans="1:16" x14ac:dyDescent="0.2">
      <c r="A555" s="80">
        <f t="shared" si="35"/>
        <v>554</v>
      </c>
      <c r="B555" s="51" t="s">
        <v>196</v>
      </c>
      <c r="C555" s="52">
        <v>160</v>
      </c>
      <c r="D555" s="50">
        <v>42522</v>
      </c>
      <c r="E555" s="84">
        <f t="shared" si="34"/>
        <v>201606</v>
      </c>
      <c r="F555" s="84">
        <f t="shared" si="32"/>
        <v>201606</v>
      </c>
      <c r="G555" s="80">
        <f>IF(IFERROR(MATCH($B555,$B$1:B554,0),0)=0,1,0)</f>
        <v>1</v>
      </c>
      <c r="H555" s="80">
        <f t="array" ref="H555">IF(IFERROR(MATCH($B555&amp;E555,($B$1:B554)&amp;($E$1:E555),0),0)=0,1,0)</f>
        <v>1</v>
      </c>
      <c r="I555" s="80">
        <f t="shared" si="33"/>
        <v>160</v>
      </c>
      <c r="J555" s="82"/>
      <c r="K555" s="82"/>
      <c r="L555" s="82"/>
      <c r="M555" s="82"/>
      <c r="N555" s="82"/>
      <c r="O555" s="82"/>
      <c r="P555" s="82"/>
    </row>
    <row r="556" spans="1:16" x14ac:dyDescent="0.2">
      <c r="A556" s="80">
        <f t="shared" si="35"/>
        <v>555</v>
      </c>
      <c r="B556" s="48" t="s">
        <v>197</v>
      </c>
      <c r="C556" s="49">
        <v>151</v>
      </c>
      <c r="D556" s="50">
        <v>42522</v>
      </c>
      <c r="E556" s="84">
        <f t="shared" si="34"/>
        <v>201606</v>
      </c>
      <c r="F556" s="84">
        <f t="shared" si="32"/>
        <v>201606</v>
      </c>
      <c r="G556" s="80">
        <f>IF(IFERROR(MATCH($B556,$B$1:B555,0),0)=0,1,0)</f>
        <v>1</v>
      </c>
      <c r="H556" s="80">
        <f t="array" ref="H556">IF(IFERROR(MATCH($B556&amp;E556,($B$1:B555)&amp;($E$1:E556),0),0)=0,1,0)</f>
        <v>1</v>
      </c>
      <c r="I556" s="80">
        <f t="shared" si="33"/>
        <v>151</v>
      </c>
      <c r="J556" s="82"/>
      <c r="K556" s="82"/>
      <c r="L556" s="82"/>
      <c r="M556" s="82"/>
      <c r="N556" s="82"/>
      <c r="O556" s="82"/>
      <c r="P556" s="82"/>
    </row>
    <row r="557" spans="1:16" x14ac:dyDescent="0.2">
      <c r="A557" s="80">
        <f t="shared" si="35"/>
        <v>556</v>
      </c>
      <c r="B557" s="51" t="s">
        <v>198</v>
      </c>
      <c r="C557" s="52">
        <v>131</v>
      </c>
      <c r="D557" s="50">
        <v>42522</v>
      </c>
      <c r="E557" s="84">
        <f t="shared" si="34"/>
        <v>201606</v>
      </c>
      <c r="F557" s="84">
        <f t="shared" si="32"/>
        <v>201606</v>
      </c>
      <c r="G557" s="80">
        <f>IF(IFERROR(MATCH($B557,$B$1:B556,0),0)=0,1,0)</f>
        <v>1</v>
      </c>
      <c r="H557" s="80">
        <f t="array" ref="H557">IF(IFERROR(MATCH($B557&amp;E557,($B$1:B556)&amp;($E$1:E557),0),0)=0,1,0)</f>
        <v>1</v>
      </c>
      <c r="I557" s="80">
        <f t="shared" si="33"/>
        <v>131</v>
      </c>
      <c r="J557" s="82"/>
      <c r="K557" s="82"/>
      <c r="L557" s="82"/>
      <c r="M557" s="82"/>
      <c r="N557" s="82"/>
      <c r="O557" s="82"/>
      <c r="P557" s="82"/>
    </row>
    <row r="558" spans="1:16" x14ac:dyDescent="0.2">
      <c r="A558" s="80">
        <f t="shared" si="35"/>
        <v>557</v>
      </c>
      <c r="B558" s="48" t="s">
        <v>199</v>
      </c>
      <c r="C558" s="49">
        <v>125</v>
      </c>
      <c r="D558" s="50">
        <v>42522</v>
      </c>
      <c r="E558" s="84">
        <f t="shared" si="34"/>
        <v>201606</v>
      </c>
      <c r="F558" s="84">
        <f t="shared" si="32"/>
        <v>201606</v>
      </c>
      <c r="G558" s="80">
        <f>IF(IFERROR(MATCH($B558,$B$1:B557,0),0)=0,1,0)</f>
        <v>1</v>
      </c>
      <c r="H558" s="80">
        <f t="array" ref="H558">IF(IFERROR(MATCH($B558&amp;E558,($B$1:B557)&amp;($E$1:E558),0),0)=0,1,0)</f>
        <v>1</v>
      </c>
      <c r="I558" s="80">
        <f t="shared" si="33"/>
        <v>125</v>
      </c>
      <c r="J558" s="82"/>
      <c r="K558" s="82"/>
      <c r="L558" s="82"/>
      <c r="M558" s="82"/>
      <c r="N558" s="82"/>
      <c r="O558" s="82"/>
      <c r="P558" s="82"/>
    </row>
    <row r="559" spans="1:16" x14ac:dyDescent="0.2">
      <c r="A559" s="80">
        <f t="shared" si="35"/>
        <v>558</v>
      </c>
      <c r="B559" s="51" t="s">
        <v>200</v>
      </c>
      <c r="C559" s="52">
        <v>120</v>
      </c>
      <c r="D559" s="50">
        <v>42522</v>
      </c>
      <c r="E559" s="84">
        <f t="shared" si="34"/>
        <v>201606</v>
      </c>
      <c r="F559" s="84">
        <f t="shared" si="32"/>
        <v>201606</v>
      </c>
      <c r="G559" s="80">
        <f>IF(IFERROR(MATCH($B559,$B$1:B558,0),0)=0,1,0)</f>
        <v>1</v>
      </c>
      <c r="H559" s="80">
        <f t="array" ref="H559">IF(IFERROR(MATCH($B559&amp;E559,($B$1:B558)&amp;($E$1:E559),0),0)=0,1,0)</f>
        <v>1</v>
      </c>
      <c r="I559" s="80">
        <f t="shared" si="33"/>
        <v>120</v>
      </c>
      <c r="J559" s="82"/>
      <c r="K559" s="82"/>
      <c r="L559" s="82"/>
      <c r="M559" s="82"/>
      <c r="N559" s="82"/>
      <c r="O559" s="82"/>
      <c r="P559" s="82"/>
    </row>
    <row r="560" spans="1:16" x14ac:dyDescent="0.2">
      <c r="A560" s="80">
        <f t="shared" si="35"/>
        <v>559</v>
      </c>
      <c r="B560" s="48" t="s">
        <v>201</v>
      </c>
      <c r="C560" s="49">
        <v>118.99999999999999</v>
      </c>
      <c r="D560" s="50">
        <v>42522</v>
      </c>
      <c r="E560" s="84">
        <f t="shared" si="34"/>
        <v>201606</v>
      </c>
      <c r="F560" s="84">
        <f t="shared" si="32"/>
        <v>201606</v>
      </c>
      <c r="G560" s="80">
        <f>IF(IFERROR(MATCH($B560,$B$1:B559,0),0)=0,1,0)</f>
        <v>1</v>
      </c>
      <c r="H560" s="80">
        <f t="array" ref="H560">IF(IFERROR(MATCH($B560&amp;E560,($B$1:B559)&amp;($E$1:E560),0),0)=0,1,0)</f>
        <v>1</v>
      </c>
      <c r="I560" s="80">
        <f t="shared" si="33"/>
        <v>118.99999999999999</v>
      </c>
      <c r="J560" s="82"/>
      <c r="K560" s="82"/>
      <c r="L560" s="82"/>
      <c r="M560" s="82"/>
      <c r="N560" s="82"/>
      <c r="O560" s="82"/>
      <c r="P560" s="82"/>
    </row>
    <row r="561" spans="1:16" x14ac:dyDescent="0.2">
      <c r="A561" s="80">
        <f t="shared" si="35"/>
        <v>560</v>
      </c>
      <c r="B561" s="51" t="s">
        <v>202</v>
      </c>
      <c r="C561" s="52">
        <v>95</v>
      </c>
      <c r="D561" s="50">
        <v>42522</v>
      </c>
      <c r="E561" s="84">
        <f t="shared" si="34"/>
        <v>201606</v>
      </c>
      <c r="F561" s="84">
        <f t="shared" si="32"/>
        <v>201606</v>
      </c>
      <c r="G561" s="80">
        <f>IF(IFERROR(MATCH($B561,$B$1:B560,0),0)=0,1,0)</f>
        <v>1</v>
      </c>
      <c r="H561" s="80">
        <f t="array" ref="H561">IF(IFERROR(MATCH($B561&amp;E561,($B$1:B560)&amp;($E$1:E561),0),0)=0,1,0)</f>
        <v>1</v>
      </c>
      <c r="I561" s="80">
        <f t="shared" si="33"/>
        <v>95</v>
      </c>
      <c r="J561" s="82"/>
      <c r="K561" s="82"/>
      <c r="L561" s="82"/>
      <c r="M561" s="82"/>
      <c r="N561" s="82"/>
      <c r="O561" s="82"/>
      <c r="P561" s="82"/>
    </row>
    <row r="562" spans="1:16" x14ac:dyDescent="0.2">
      <c r="A562" s="80">
        <f t="shared" si="35"/>
        <v>561</v>
      </c>
      <c r="B562" s="48" t="s">
        <v>203</v>
      </c>
      <c r="C562" s="49">
        <v>86</v>
      </c>
      <c r="D562" s="50">
        <v>42522</v>
      </c>
      <c r="E562" s="84">
        <f t="shared" si="34"/>
        <v>201606</v>
      </c>
      <c r="F562" s="84">
        <f t="shared" si="32"/>
        <v>201606</v>
      </c>
      <c r="G562" s="80">
        <f>IF(IFERROR(MATCH($B562,$B$1:B561,0),0)=0,1,0)</f>
        <v>1</v>
      </c>
      <c r="H562" s="80">
        <f t="array" ref="H562">IF(IFERROR(MATCH($B562&amp;E562,($B$1:B561)&amp;($E$1:E562),0),0)=0,1,0)</f>
        <v>1</v>
      </c>
      <c r="I562" s="80">
        <f t="shared" si="33"/>
        <v>86</v>
      </c>
      <c r="J562" s="82"/>
      <c r="K562" s="82"/>
      <c r="L562" s="82"/>
      <c r="M562" s="82"/>
      <c r="N562" s="82"/>
      <c r="O562" s="82"/>
      <c r="P562" s="82"/>
    </row>
    <row r="563" spans="1:16" x14ac:dyDescent="0.2">
      <c r="A563" s="80">
        <f t="shared" si="35"/>
        <v>562</v>
      </c>
      <c r="B563" s="51" t="s">
        <v>204</v>
      </c>
      <c r="C563" s="52">
        <v>86</v>
      </c>
      <c r="D563" s="50">
        <v>42522</v>
      </c>
      <c r="E563" s="84">
        <f t="shared" si="34"/>
        <v>201606</v>
      </c>
      <c r="F563" s="84">
        <f t="shared" si="32"/>
        <v>201606</v>
      </c>
      <c r="G563" s="80">
        <f>IF(IFERROR(MATCH($B563,$B$1:B562,0),0)=0,1,0)</f>
        <v>1</v>
      </c>
      <c r="H563" s="80">
        <f t="array" ref="H563">IF(IFERROR(MATCH($B563&amp;E563,($B$1:B562)&amp;($E$1:E563),0),0)=0,1,0)</f>
        <v>1</v>
      </c>
      <c r="I563" s="80">
        <f t="shared" si="33"/>
        <v>86</v>
      </c>
      <c r="J563" s="82"/>
      <c r="K563" s="82"/>
      <c r="L563" s="82"/>
      <c r="M563" s="82"/>
      <c r="N563" s="82"/>
      <c r="O563" s="82"/>
      <c r="P563" s="82"/>
    </row>
    <row r="564" spans="1:16" x14ac:dyDescent="0.2">
      <c r="A564" s="80">
        <f t="shared" si="35"/>
        <v>563</v>
      </c>
      <c r="B564" s="48" t="s">
        <v>205</v>
      </c>
      <c r="C564" s="49">
        <v>84</v>
      </c>
      <c r="D564" s="50">
        <v>42522</v>
      </c>
      <c r="E564" s="84">
        <f t="shared" si="34"/>
        <v>201606</v>
      </c>
      <c r="F564" s="84">
        <f t="shared" si="32"/>
        <v>201606</v>
      </c>
      <c r="G564" s="80">
        <f>IF(IFERROR(MATCH($B564,$B$1:B563,0),0)=0,1,0)</f>
        <v>1</v>
      </c>
      <c r="H564" s="80">
        <f t="array" ref="H564">IF(IFERROR(MATCH($B564&amp;E564,($B$1:B563)&amp;($E$1:E564),0),0)=0,1,0)</f>
        <v>1</v>
      </c>
      <c r="I564" s="80">
        <f t="shared" si="33"/>
        <v>84</v>
      </c>
      <c r="J564" s="82"/>
      <c r="K564" s="82"/>
      <c r="L564" s="82"/>
      <c r="M564" s="82"/>
      <c r="N564" s="82"/>
      <c r="O564" s="82"/>
      <c r="P564" s="82"/>
    </row>
    <row r="565" spans="1:16" x14ac:dyDescent="0.2">
      <c r="A565" s="80">
        <f t="shared" si="35"/>
        <v>564</v>
      </c>
      <c r="B565" s="51" t="s">
        <v>206</v>
      </c>
      <c r="C565" s="52">
        <v>72</v>
      </c>
      <c r="D565" s="50">
        <v>42522</v>
      </c>
      <c r="E565" s="84">
        <f t="shared" si="34"/>
        <v>201606</v>
      </c>
      <c r="F565" s="84">
        <f t="shared" si="32"/>
        <v>201606</v>
      </c>
      <c r="G565" s="80">
        <f>IF(IFERROR(MATCH($B565,$B$1:B564,0),0)=0,1,0)</f>
        <v>1</v>
      </c>
      <c r="H565" s="80">
        <f t="array" ref="H565">IF(IFERROR(MATCH($B565&amp;E565,($B$1:B564)&amp;($E$1:E565),0),0)=0,1,0)</f>
        <v>1</v>
      </c>
      <c r="I565" s="80">
        <f t="shared" si="33"/>
        <v>72</v>
      </c>
      <c r="J565" s="82"/>
      <c r="K565" s="82"/>
      <c r="L565" s="82"/>
      <c r="M565" s="82"/>
      <c r="N565" s="82"/>
      <c r="O565" s="82"/>
      <c r="P565" s="82"/>
    </row>
    <row r="566" spans="1:16" x14ac:dyDescent="0.2">
      <c r="A566" s="80">
        <f t="shared" si="35"/>
        <v>565</v>
      </c>
      <c r="B566" s="48" t="s">
        <v>207</v>
      </c>
      <c r="C566" s="49">
        <v>52</v>
      </c>
      <c r="D566" s="50">
        <v>42522</v>
      </c>
      <c r="E566" s="84">
        <f t="shared" si="34"/>
        <v>201606</v>
      </c>
      <c r="F566" s="84">
        <f t="shared" si="32"/>
        <v>201606</v>
      </c>
      <c r="G566" s="80">
        <f>IF(IFERROR(MATCH($B566,$B$1:B565,0),0)=0,1,0)</f>
        <v>1</v>
      </c>
      <c r="H566" s="80">
        <f t="array" ref="H566">IF(IFERROR(MATCH($B566&amp;E566,($B$1:B565)&amp;($E$1:E566),0),0)=0,1,0)</f>
        <v>1</v>
      </c>
      <c r="I566" s="80">
        <f t="shared" si="33"/>
        <v>52</v>
      </c>
      <c r="J566" s="82"/>
      <c r="K566" s="82"/>
      <c r="L566" s="82"/>
      <c r="M566" s="82"/>
      <c r="N566" s="82"/>
      <c r="O566" s="82"/>
      <c r="P566" s="82"/>
    </row>
    <row r="567" spans="1:16" x14ac:dyDescent="0.2">
      <c r="A567" s="80">
        <f t="shared" si="35"/>
        <v>566</v>
      </c>
      <c r="B567" s="51" t="s">
        <v>208</v>
      </c>
      <c r="C567" s="52">
        <v>47</v>
      </c>
      <c r="D567" s="50">
        <v>42522</v>
      </c>
      <c r="E567" s="84">
        <f t="shared" si="34"/>
        <v>201606</v>
      </c>
      <c r="F567" s="84">
        <f t="shared" si="32"/>
        <v>201606</v>
      </c>
      <c r="G567" s="80">
        <f>IF(IFERROR(MATCH($B567,$B$1:B566,0),0)=0,1,0)</f>
        <v>1</v>
      </c>
      <c r="H567" s="80">
        <f t="array" ref="H567">IF(IFERROR(MATCH($B567&amp;E567,($B$1:B566)&amp;($E$1:E567),0),0)=0,1,0)</f>
        <v>1</v>
      </c>
      <c r="I567" s="80">
        <f t="shared" si="33"/>
        <v>47</v>
      </c>
      <c r="J567" s="82"/>
      <c r="K567" s="82"/>
      <c r="L567" s="82"/>
      <c r="M567" s="82"/>
      <c r="N567" s="82"/>
      <c r="O567" s="82"/>
      <c r="P567" s="82"/>
    </row>
    <row r="568" spans="1:16" x14ac:dyDescent="0.2">
      <c r="A568" s="80">
        <f t="shared" si="35"/>
        <v>567</v>
      </c>
      <c r="B568" s="48" t="s">
        <v>209</v>
      </c>
      <c r="C568" s="49">
        <v>46</v>
      </c>
      <c r="D568" s="50">
        <v>42522</v>
      </c>
      <c r="E568" s="84">
        <f t="shared" si="34"/>
        <v>201606</v>
      </c>
      <c r="F568" s="84">
        <f t="shared" si="32"/>
        <v>201606</v>
      </c>
      <c r="G568" s="80">
        <f>IF(IFERROR(MATCH($B568,$B$1:B567,0),0)=0,1,0)</f>
        <v>1</v>
      </c>
      <c r="H568" s="80">
        <f t="array" ref="H568">IF(IFERROR(MATCH($B568&amp;E568,($B$1:B567)&amp;($E$1:E568),0),0)=0,1,0)</f>
        <v>1</v>
      </c>
      <c r="I568" s="80">
        <f t="shared" si="33"/>
        <v>46</v>
      </c>
      <c r="J568" s="82"/>
      <c r="K568" s="82"/>
      <c r="L568" s="82"/>
      <c r="M568" s="82"/>
      <c r="N568" s="82"/>
      <c r="O568" s="82"/>
      <c r="P568" s="82"/>
    </row>
    <row r="569" spans="1:16" x14ac:dyDescent="0.2">
      <c r="A569" s="80">
        <f t="shared" si="35"/>
        <v>568</v>
      </c>
      <c r="B569" s="51" t="s">
        <v>210</v>
      </c>
      <c r="C569" s="52">
        <v>42</v>
      </c>
      <c r="D569" s="50">
        <v>42522</v>
      </c>
      <c r="E569" s="84">
        <f t="shared" si="34"/>
        <v>201606</v>
      </c>
      <c r="F569" s="84">
        <f t="shared" si="32"/>
        <v>201606</v>
      </c>
      <c r="G569" s="80">
        <f>IF(IFERROR(MATCH($B569,$B$1:B568,0),0)=0,1,0)</f>
        <v>1</v>
      </c>
      <c r="H569" s="80">
        <f t="array" ref="H569">IF(IFERROR(MATCH($B569&amp;E569,($B$1:B568)&amp;($E$1:E569),0),0)=0,1,0)</f>
        <v>1</v>
      </c>
      <c r="I569" s="80">
        <f t="shared" si="33"/>
        <v>42</v>
      </c>
      <c r="J569" s="82"/>
      <c r="K569" s="82"/>
      <c r="L569" s="82"/>
      <c r="M569" s="82"/>
      <c r="N569" s="82"/>
      <c r="O569" s="82"/>
      <c r="P569" s="82"/>
    </row>
    <row r="570" spans="1:16" x14ac:dyDescent="0.2">
      <c r="A570" s="80">
        <f t="shared" si="35"/>
        <v>569</v>
      </c>
      <c r="B570" s="48" t="s">
        <v>211</v>
      </c>
      <c r="C570" s="49">
        <v>39</v>
      </c>
      <c r="D570" s="50">
        <v>42522</v>
      </c>
      <c r="E570" s="84">
        <f t="shared" si="34"/>
        <v>201606</v>
      </c>
      <c r="F570" s="84">
        <f t="shared" si="32"/>
        <v>201606</v>
      </c>
      <c r="G570" s="80">
        <f>IF(IFERROR(MATCH($B570,$B$1:B569,0),0)=0,1,0)</f>
        <v>1</v>
      </c>
      <c r="H570" s="80">
        <f t="array" ref="H570">IF(IFERROR(MATCH($B570&amp;E570,($B$1:B569)&amp;($E$1:E570),0),0)=0,1,0)</f>
        <v>1</v>
      </c>
      <c r="I570" s="80">
        <f t="shared" si="33"/>
        <v>39</v>
      </c>
      <c r="J570" s="82"/>
      <c r="K570" s="82"/>
      <c r="L570" s="82"/>
      <c r="M570" s="82"/>
      <c r="N570" s="82"/>
      <c r="O570" s="82"/>
      <c r="P570" s="82"/>
    </row>
    <row r="571" spans="1:16" x14ac:dyDescent="0.2">
      <c r="A571" s="80">
        <f t="shared" si="35"/>
        <v>570</v>
      </c>
      <c r="B571" s="51" t="s">
        <v>212</v>
      </c>
      <c r="C571" s="52">
        <v>33</v>
      </c>
      <c r="D571" s="50">
        <v>42522</v>
      </c>
      <c r="E571" s="84">
        <f t="shared" si="34"/>
        <v>201606</v>
      </c>
      <c r="F571" s="84">
        <f t="shared" si="32"/>
        <v>201606</v>
      </c>
      <c r="G571" s="80">
        <f>IF(IFERROR(MATCH($B571,$B$1:B570,0),0)=0,1,0)</f>
        <v>1</v>
      </c>
      <c r="H571" s="80">
        <f t="array" ref="H571">IF(IFERROR(MATCH($B571&amp;E571,($B$1:B570)&amp;($E$1:E571),0),0)=0,1,0)</f>
        <v>1</v>
      </c>
      <c r="I571" s="80">
        <f t="shared" si="33"/>
        <v>33</v>
      </c>
      <c r="J571" s="82"/>
      <c r="K571" s="82"/>
      <c r="L571" s="82"/>
      <c r="M571" s="82"/>
      <c r="N571" s="82"/>
      <c r="O571" s="82"/>
      <c r="P571" s="82"/>
    </row>
    <row r="572" spans="1:16" x14ac:dyDescent="0.2">
      <c r="A572" s="80">
        <f t="shared" si="35"/>
        <v>571</v>
      </c>
      <c r="B572" s="48" t="s">
        <v>213</v>
      </c>
      <c r="C572" s="49">
        <v>27</v>
      </c>
      <c r="D572" s="50">
        <v>42522</v>
      </c>
      <c r="E572" s="84">
        <f t="shared" si="34"/>
        <v>201606</v>
      </c>
      <c r="F572" s="84">
        <f t="shared" si="32"/>
        <v>201606</v>
      </c>
      <c r="G572" s="80">
        <f>IF(IFERROR(MATCH($B572,$B$1:B571,0),0)=0,1,0)</f>
        <v>1</v>
      </c>
      <c r="H572" s="80">
        <f t="array" ref="H572">IF(IFERROR(MATCH($B572&amp;E572,($B$1:B571)&amp;($E$1:E572),0),0)=0,1,0)</f>
        <v>1</v>
      </c>
      <c r="I572" s="80">
        <f t="shared" si="33"/>
        <v>27</v>
      </c>
      <c r="J572" s="82"/>
      <c r="K572" s="82"/>
      <c r="L572" s="82"/>
      <c r="M572" s="82"/>
      <c r="N572" s="82"/>
      <c r="O572" s="82"/>
      <c r="P572" s="82"/>
    </row>
    <row r="573" spans="1:16" x14ac:dyDescent="0.2">
      <c r="A573" s="80">
        <f t="shared" si="35"/>
        <v>572</v>
      </c>
      <c r="B573" s="51" t="s">
        <v>214</v>
      </c>
      <c r="C573" s="52">
        <v>26</v>
      </c>
      <c r="D573" s="50">
        <v>42522</v>
      </c>
      <c r="E573" s="84">
        <f t="shared" si="34"/>
        <v>201606</v>
      </c>
      <c r="F573" s="84">
        <f t="shared" si="32"/>
        <v>201606</v>
      </c>
      <c r="G573" s="80">
        <f>IF(IFERROR(MATCH($B573,$B$1:B572,0),0)=0,1,0)</f>
        <v>1</v>
      </c>
      <c r="H573" s="80">
        <f t="array" ref="H573">IF(IFERROR(MATCH($B573&amp;E573,($B$1:B572)&amp;($E$1:E573),0),0)=0,1,0)</f>
        <v>1</v>
      </c>
      <c r="I573" s="80">
        <f t="shared" si="33"/>
        <v>26</v>
      </c>
      <c r="J573" s="82"/>
      <c r="K573" s="82"/>
      <c r="L573" s="82"/>
      <c r="M573" s="82"/>
      <c r="N573" s="82"/>
      <c r="O573" s="82"/>
      <c r="P573" s="82"/>
    </row>
    <row r="574" spans="1:16" x14ac:dyDescent="0.2">
      <c r="A574" s="80">
        <f t="shared" si="35"/>
        <v>573</v>
      </c>
      <c r="B574" s="48" t="s">
        <v>215</v>
      </c>
      <c r="C574" s="49">
        <v>24</v>
      </c>
      <c r="D574" s="50">
        <v>42522</v>
      </c>
      <c r="E574" s="84">
        <f t="shared" si="34"/>
        <v>201606</v>
      </c>
      <c r="F574" s="84">
        <f t="shared" si="32"/>
        <v>201606</v>
      </c>
      <c r="G574" s="80">
        <f>IF(IFERROR(MATCH($B574,$B$1:B573,0),0)=0,1,0)</f>
        <v>1</v>
      </c>
      <c r="H574" s="80">
        <f t="array" ref="H574">IF(IFERROR(MATCH($B574&amp;E574,($B$1:B573)&amp;($E$1:E574),0),0)=0,1,0)</f>
        <v>1</v>
      </c>
      <c r="I574" s="80">
        <f t="shared" si="33"/>
        <v>24</v>
      </c>
      <c r="J574" s="82"/>
      <c r="K574" s="82"/>
      <c r="L574" s="82"/>
      <c r="M574" s="82"/>
      <c r="N574" s="82"/>
      <c r="O574" s="82"/>
      <c r="P574" s="82"/>
    </row>
    <row r="575" spans="1:16" x14ac:dyDescent="0.2">
      <c r="A575" s="80">
        <f t="shared" si="35"/>
        <v>574</v>
      </c>
      <c r="B575" s="51" t="s">
        <v>216</v>
      </c>
      <c r="C575" s="52">
        <v>13</v>
      </c>
      <c r="D575" s="50">
        <v>42522</v>
      </c>
      <c r="E575" s="84">
        <f t="shared" si="34"/>
        <v>201606</v>
      </c>
      <c r="F575" s="84">
        <f t="shared" si="32"/>
        <v>201606</v>
      </c>
      <c r="G575" s="80">
        <f>IF(IFERROR(MATCH($B575,$B$1:B574,0),0)=0,1,0)</f>
        <v>1</v>
      </c>
      <c r="H575" s="80">
        <f t="array" ref="H575">IF(IFERROR(MATCH($B575&amp;E575,($B$1:B574)&amp;($E$1:E575),0),0)=0,1,0)</f>
        <v>1</v>
      </c>
      <c r="I575" s="80">
        <f t="shared" si="33"/>
        <v>13</v>
      </c>
      <c r="J575" s="82"/>
      <c r="K575" s="82"/>
      <c r="L575" s="82"/>
      <c r="M575" s="82"/>
      <c r="N575" s="82"/>
      <c r="O575" s="82"/>
      <c r="P575" s="82"/>
    </row>
    <row r="576" spans="1:16" x14ac:dyDescent="0.2">
      <c r="A576" s="80">
        <f t="shared" si="35"/>
        <v>575</v>
      </c>
      <c r="B576" s="48" t="s">
        <v>217</v>
      </c>
      <c r="C576" s="49">
        <v>13</v>
      </c>
      <c r="D576" s="50">
        <v>42522</v>
      </c>
      <c r="E576" s="84">
        <f t="shared" si="34"/>
        <v>201606</v>
      </c>
      <c r="F576" s="84">
        <f t="shared" si="32"/>
        <v>201606</v>
      </c>
      <c r="G576" s="80">
        <f>IF(IFERROR(MATCH($B576,$B$1:B575,0),0)=0,1,0)</f>
        <v>1</v>
      </c>
      <c r="H576" s="80">
        <f t="array" ref="H576">IF(IFERROR(MATCH($B576&amp;E576,($B$1:B575)&amp;($E$1:E576),0),0)=0,1,0)</f>
        <v>1</v>
      </c>
      <c r="I576" s="80">
        <f t="shared" si="33"/>
        <v>13</v>
      </c>
      <c r="J576" s="82"/>
      <c r="K576" s="82"/>
      <c r="L576" s="82"/>
      <c r="M576" s="82"/>
      <c r="N576" s="82"/>
      <c r="O576" s="82"/>
      <c r="P576" s="82"/>
    </row>
    <row r="577" spans="1:16" x14ac:dyDescent="0.2">
      <c r="A577" s="80">
        <f t="shared" si="35"/>
        <v>576</v>
      </c>
      <c r="B577" s="51" t="s">
        <v>218</v>
      </c>
      <c r="C577" s="52">
        <v>7.0000000000000009</v>
      </c>
      <c r="D577" s="50">
        <v>42522</v>
      </c>
      <c r="E577" s="84">
        <f t="shared" si="34"/>
        <v>201606</v>
      </c>
      <c r="F577" s="84">
        <f t="shared" si="32"/>
        <v>201606</v>
      </c>
      <c r="G577" s="80">
        <f>IF(IFERROR(MATCH($B577,$B$1:B576,0),0)=0,1,0)</f>
        <v>1</v>
      </c>
      <c r="H577" s="80">
        <f t="array" ref="H577">IF(IFERROR(MATCH($B577&amp;E577,($B$1:B576)&amp;($E$1:E577),0),0)=0,1,0)</f>
        <v>1</v>
      </c>
      <c r="I577" s="80">
        <f t="shared" si="33"/>
        <v>7.0000000000000009</v>
      </c>
      <c r="J577" s="82"/>
      <c r="K577" s="82"/>
      <c r="L577" s="82"/>
      <c r="M577" s="82"/>
      <c r="N577" s="82"/>
      <c r="O577" s="82"/>
      <c r="P577" s="82"/>
    </row>
    <row r="578" spans="1:16" x14ac:dyDescent="0.2">
      <c r="A578" s="80">
        <f t="shared" si="35"/>
        <v>577</v>
      </c>
      <c r="B578" s="48" t="s">
        <v>219</v>
      </c>
      <c r="C578" s="49">
        <v>6</v>
      </c>
      <c r="D578" s="50">
        <v>42522</v>
      </c>
      <c r="E578" s="84">
        <f t="shared" si="34"/>
        <v>201606</v>
      </c>
      <c r="F578" s="84">
        <f t="shared" ref="F578:F641" si="36">INDEX($B:$E,MATCH(B578,$B:$B,0),4)</f>
        <v>201606</v>
      </c>
      <c r="G578" s="80">
        <f>IF(IFERROR(MATCH($B578,$B$1:B577,0),0)=0,1,0)</f>
        <v>1</v>
      </c>
      <c r="H578" s="80">
        <f t="array" ref="H578">IF(IFERROR(MATCH($B578&amp;E578,($B$1:B577)&amp;($E$1:E578),0),0)=0,1,0)</f>
        <v>1</v>
      </c>
      <c r="I578" s="80">
        <f t="shared" ref="I578:I641" si="37">SUMIFS($C:$C,$B:$B,$B578,$E:$E,$E578)</f>
        <v>6</v>
      </c>
      <c r="J578" s="82"/>
      <c r="K578" s="82"/>
      <c r="L578" s="82"/>
      <c r="M578" s="82"/>
      <c r="N578" s="82"/>
      <c r="O578" s="82"/>
      <c r="P578" s="82"/>
    </row>
    <row r="579" spans="1:16" x14ac:dyDescent="0.2">
      <c r="A579" s="80">
        <f t="shared" si="35"/>
        <v>578</v>
      </c>
      <c r="B579" s="51" t="s">
        <v>220</v>
      </c>
      <c r="C579" s="52">
        <v>3</v>
      </c>
      <c r="D579" s="50">
        <v>42522</v>
      </c>
      <c r="E579" s="84">
        <f t="shared" ref="E579:E642" si="38">_xlfn.NUMBERVALUE(YEAR(D579)&amp;IF(MONTH(D579)&lt;10,"0"&amp;MONTH(D579),MONTH(D579)))</f>
        <v>201606</v>
      </c>
      <c r="F579" s="84">
        <f t="shared" si="36"/>
        <v>201606</v>
      </c>
      <c r="G579" s="80">
        <f>IF(IFERROR(MATCH($B579,$B$1:B578,0),0)=0,1,0)</f>
        <v>1</v>
      </c>
      <c r="H579" s="80">
        <f t="array" ref="H579">IF(IFERROR(MATCH($B579&amp;E579,($B$1:B578)&amp;($E$1:E579),0),0)=0,1,0)</f>
        <v>1</v>
      </c>
      <c r="I579" s="80">
        <f t="shared" si="37"/>
        <v>3</v>
      </c>
      <c r="J579" s="82"/>
      <c r="K579" s="82"/>
      <c r="L579" s="82"/>
      <c r="M579" s="82"/>
      <c r="N579" s="82"/>
      <c r="O579" s="82"/>
      <c r="P579" s="82"/>
    </row>
    <row r="580" spans="1:16" x14ac:dyDescent="0.2">
      <c r="A580" s="80">
        <f t="shared" ref="A580:A643" si="39">A579+1</f>
        <v>579</v>
      </c>
      <c r="B580" s="51" t="s">
        <v>101</v>
      </c>
      <c r="C580" s="52">
        <v>329</v>
      </c>
      <c r="D580" s="50">
        <v>42552</v>
      </c>
      <c r="E580" s="84">
        <f t="shared" si="38"/>
        <v>201607</v>
      </c>
      <c r="F580" s="84">
        <f t="shared" si="36"/>
        <v>201603</v>
      </c>
      <c r="G580" s="80">
        <f>IF(IFERROR(MATCH($B580,$B$1:B579,0),0)=0,1,0)</f>
        <v>0</v>
      </c>
      <c r="H580" s="80">
        <f t="array" ref="H580">IF(IFERROR(MATCH($B580&amp;E580,($B$1:B579)&amp;($E$1:E580),0),0)=0,1,0)</f>
        <v>1</v>
      </c>
      <c r="I580" s="80">
        <f t="shared" si="37"/>
        <v>329</v>
      </c>
      <c r="J580" s="82"/>
      <c r="K580" s="82"/>
      <c r="L580" s="82"/>
      <c r="M580" s="82"/>
      <c r="N580" s="82"/>
      <c r="O580" s="82"/>
      <c r="P580" s="82"/>
    </row>
    <row r="581" spans="1:16" x14ac:dyDescent="0.2">
      <c r="A581" s="80">
        <f t="shared" si="39"/>
        <v>580</v>
      </c>
      <c r="B581" s="48" t="s">
        <v>15</v>
      </c>
      <c r="C581" s="49">
        <v>80</v>
      </c>
      <c r="D581" s="50">
        <v>42552</v>
      </c>
      <c r="E581" s="84">
        <f t="shared" si="38"/>
        <v>201607</v>
      </c>
      <c r="F581" s="84">
        <f t="shared" si="36"/>
        <v>201601</v>
      </c>
      <c r="G581" s="80">
        <f>IF(IFERROR(MATCH($B581,$B$1:B580,0),0)=0,1,0)</f>
        <v>0</v>
      </c>
      <c r="H581" s="80">
        <f t="array" ref="H581">IF(IFERROR(MATCH($B581&amp;E581,($B$1:B580)&amp;($E$1:E581),0),0)=0,1,0)</f>
        <v>1</v>
      </c>
      <c r="I581" s="80">
        <f t="shared" si="37"/>
        <v>80</v>
      </c>
      <c r="J581" s="82"/>
      <c r="K581" s="82"/>
      <c r="L581" s="82"/>
      <c r="M581" s="82"/>
      <c r="N581" s="82"/>
      <c r="O581" s="82"/>
      <c r="P581" s="82"/>
    </row>
    <row r="582" spans="1:16" x14ac:dyDescent="0.2">
      <c r="A582" s="80">
        <f t="shared" si="39"/>
        <v>581</v>
      </c>
      <c r="B582" s="48" t="s">
        <v>62</v>
      </c>
      <c r="C582" s="49">
        <v>203</v>
      </c>
      <c r="D582" s="50">
        <v>42552</v>
      </c>
      <c r="E582" s="84">
        <f t="shared" si="38"/>
        <v>201607</v>
      </c>
      <c r="F582" s="84">
        <f t="shared" si="36"/>
        <v>201602</v>
      </c>
      <c r="G582" s="80">
        <f>IF(IFERROR(MATCH($B582,$B$1:B581,0),0)=0,1,0)</f>
        <v>0</v>
      </c>
      <c r="H582" s="80">
        <f t="array" ref="H582">IF(IFERROR(MATCH($B582&amp;E582,($B$1:B581)&amp;($E$1:E582),0),0)=0,1,0)</f>
        <v>1</v>
      </c>
      <c r="I582" s="80">
        <f t="shared" si="37"/>
        <v>203</v>
      </c>
      <c r="J582" s="82"/>
      <c r="K582" s="82"/>
      <c r="L582" s="82"/>
      <c r="M582" s="82"/>
      <c r="N582" s="82"/>
      <c r="O582" s="82"/>
      <c r="P582" s="82"/>
    </row>
    <row r="583" spans="1:16" x14ac:dyDescent="0.2">
      <c r="A583" s="80">
        <f t="shared" si="39"/>
        <v>582</v>
      </c>
      <c r="B583" s="51" t="s">
        <v>134</v>
      </c>
      <c r="C583" s="52">
        <v>35</v>
      </c>
      <c r="D583" s="50">
        <v>42552</v>
      </c>
      <c r="E583" s="84">
        <f t="shared" si="38"/>
        <v>201607</v>
      </c>
      <c r="F583" s="84">
        <f t="shared" si="36"/>
        <v>201604</v>
      </c>
      <c r="G583" s="80">
        <f>IF(IFERROR(MATCH($B583,$B$1:B582,0),0)=0,1,0)</f>
        <v>0</v>
      </c>
      <c r="H583" s="80">
        <f t="array" ref="H583">IF(IFERROR(MATCH($B583&amp;E583,($B$1:B582)&amp;($E$1:E583),0),0)=0,1,0)</f>
        <v>1</v>
      </c>
      <c r="I583" s="80">
        <f t="shared" si="37"/>
        <v>35</v>
      </c>
      <c r="J583" s="82"/>
      <c r="K583" s="82"/>
      <c r="L583" s="82"/>
      <c r="M583" s="82"/>
      <c r="N583" s="82"/>
      <c r="O583" s="82"/>
      <c r="P583" s="82"/>
    </row>
    <row r="584" spans="1:16" x14ac:dyDescent="0.2">
      <c r="A584" s="80">
        <f t="shared" si="39"/>
        <v>583</v>
      </c>
      <c r="B584" s="48" t="s">
        <v>19</v>
      </c>
      <c r="C584" s="49">
        <v>10</v>
      </c>
      <c r="D584" s="50">
        <v>42552</v>
      </c>
      <c r="E584" s="84">
        <f t="shared" si="38"/>
        <v>201607</v>
      </c>
      <c r="F584" s="84">
        <f t="shared" si="36"/>
        <v>201601</v>
      </c>
      <c r="G584" s="80">
        <f>IF(IFERROR(MATCH($B584,$B$1:B583,0),0)=0,1,0)</f>
        <v>0</v>
      </c>
      <c r="H584" s="80">
        <f t="array" ref="H584">IF(IFERROR(MATCH($B584&amp;E584,($B$1:B583)&amp;($E$1:E584),0),0)=0,1,0)</f>
        <v>1</v>
      </c>
      <c r="I584" s="80">
        <f t="shared" si="37"/>
        <v>10</v>
      </c>
      <c r="J584" s="82"/>
      <c r="K584" s="82"/>
      <c r="L584" s="82"/>
      <c r="M584" s="82"/>
      <c r="N584" s="82"/>
      <c r="O584" s="82"/>
      <c r="P584" s="82"/>
    </row>
    <row r="585" spans="1:16" x14ac:dyDescent="0.2">
      <c r="A585" s="80">
        <f t="shared" si="39"/>
        <v>584</v>
      </c>
      <c r="B585" s="51" t="s">
        <v>20</v>
      </c>
      <c r="C585" s="52">
        <v>563</v>
      </c>
      <c r="D585" s="50">
        <v>42552</v>
      </c>
      <c r="E585" s="84">
        <f t="shared" si="38"/>
        <v>201607</v>
      </c>
      <c r="F585" s="84">
        <f t="shared" si="36"/>
        <v>201601</v>
      </c>
      <c r="G585" s="80">
        <f>IF(IFERROR(MATCH($B585,$B$1:B584,0),0)=0,1,0)</f>
        <v>0</v>
      </c>
      <c r="H585" s="80">
        <f t="array" ref="H585">IF(IFERROR(MATCH($B585&amp;E585,($B$1:B584)&amp;($E$1:E585),0),0)=0,1,0)</f>
        <v>1</v>
      </c>
      <c r="I585" s="80">
        <f t="shared" si="37"/>
        <v>563</v>
      </c>
      <c r="J585" s="82"/>
      <c r="K585" s="82"/>
      <c r="L585" s="82"/>
      <c r="M585" s="82"/>
      <c r="N585" s="82"/>
      <c r="O585" s="82"/>
      <c r="P585" s="82"/>
    </row>
    <row r="586" spans="1:16" x14ac:dyDescent="0.2">
      <c r="A586" s="80">
        <f t="shared" si="39"/>
        <v>585</v>
      </c>
      <c r="B586" s="48" t="s">
        <v>23</v>
      </c>
      <c r="C586" s="49">
        <v>1793</v>
      </c>
      <c r="D586" s="50">
        <v>42552</v>
      </c>
      <c r="E586" s="84">
        <f t="shared" si="38"/>
        <v>201607</v>
      </c>
      <c r="F586" s="84">
        <f t="shared" si="36"/>
        <v>201601</v>
      </c>
      <c r="G586" s="80">
        <f>IF(IFERROR(MATCH($B586,$B$1:B585,0),0)=0,1,0)</f>
        <v>0</v>
      </c>
      <c r="H586" s="80">
        <f t="array" ref="H586">IF(IFERROR(MATCH($B586&amp;E586,($B$1:B585)&amp;($E$1:E586),0),0)=0,1,0)</f>
        <v>1</v>
      </c>
      <c r="I586" s="80">
        <f t="shared" si="37"/>
        <v>1793</v>
      </c>
      <c r="J586" s="82"/>
      <c r="K586" s="82"/>
      <c r="L586" s="82"/>
      <c r="M586" s="82"/>
      <c r="N586" s="82"/>
      <c r="O586" s="82"/>
      <c r="P586" s="82"/>
    </row>
    <row r="587" spans="1:16" x14ac:dyDescent="0.2">
      <c r="A587" s="80">
        <f t="shared" si="39"/>
        <v>586</v>
      </c>
      <c r="B587" s="51" t="s">
        <v>24</v>
      </c>
      <c r="C587" s="52">
        <v>7600</v>
      </c>
      <c r="D587" s="50">
        <v>42552</v>
      </c>
      <c r="E587" s="84">
        <f t="shared" si="38"/>
        <v>201607</v>
      </c>
      <c r="F587" s="84">
        <f t="shared" si="36"/>
        <v>201601</v>
      </c>
      <c r="G587" s="80">
        <f>IF(IFERROR(MATCH($B587,$B$1:B586,0),0)=0,1,0)</f>
        <v>0</v>
      </c>
      <c r="H587" s="80">
        <f t="array" ref="H587">IF(IFERROR(MATCH($B587&amp;E587,($B$1:B586)&amp;($E$1:E587),0),0)=0,1,0)</f>
        <v>1</v>
      </c>
      <c r="I587" s="80">
        <f t="shared" si="37"/>
        <v>7600</v>
      </c>
      <c r="J587" s="82"/>
      <c r="K587" s="82"/>
      <c r="L587" s="82"/>
      <c r="M587" s="82"/>
      <c r="N587" s="82"/>
      <c r="O587" s="82"/>
      <c r="P587" s="82"/>
    </row>
    <row r="588" spans="1:16" x14ac:dyDescent="0.2">
      <c r="A588" s="80">
        <f t="shared" si="39"/>
        <v>587</v>
      </c>
      <c r="B588" s="51" t="s">
        <v>26</v>
      </c>
      <c r="C588" s="52">
        <v>1509</v>
      </c>
      <c r="D588" s="50">
        <v>42552</v>
      </c>
      <c r="E588" s="84">
        <f t="shared" si="38"/>
        <v>201607</v>
      </c>
      <c r="F588" s="84">
        <f t="shared" si="36"/>
        <v>201601</v>
      </c>
      <c r="G588" s="80">
        <f>IF(IFERROR(MATCH($B588,$B$1:B587,0),0)=0,1,0)</f>
        <v>0</v>
      </c>
      <c r="H588" s="80">
        <f t="array" ref="H588">IF(IFERROR(MATCH($B588&amp;E588,($B$1:B587)&amp;($E$1:E588),0),0)=0,1,0)</f>
        <v>1</v>
      </c>
      <c r="I588" s="80">
        <f t="shared" si="37"/>
        <v>1509</v>
      </c>
      <c r="J588" s="82"/>
      <c r="K588" s="82"/>
      <c r="L588" s="82"/>
      <c r="M588" s="82"/>
      <c r="N588" s="82"/>
      <c r="O588" s="82"/>
      <c r="P588" s="82"/>
    </row>
    <row r="589" spans="1:16" x14ac:dyDescent="0.2">
      <c r="A589" s="80">
        <f t="shared" si="39"/>
        <v>588</v>
      </c>
      <c r="B589" s="51" t="s">
        <v>30</v>
      </c>
      <c r="C589" s="52">
        <v>153</v>
      </c>
      <c r="D589" s="50">
        <v>42552</v>
      </c>
      <c r="E589" s="84">
        <f t="shared" si="38"/>
        <v>201607</v>
      </c>
      <c r="F589" s="84">
        <f t="shared" si="36"/>
        <v>201601</v>
      </c>
      <c r="G589" s="80">
        <f>IF(IFERROR(MATCH($B589,$B$1:B588,0),0)=0,1,0)</f>
        <v>0</v>
      </c>
      <c r="H589" s="80">
        <f t="array" ref="H589">IF(IFERROR(MATCH($B589&amp;E589,($B$1:B588)&amp;($E$1:E589),0),0)=0,1,0)</f>
        <v>1</v>
      </c>
      <c r="I589" s="80">
        <f t="shared" si="37"/>
        <v>153</v>
      </c>
      <c r="J589" s="82"/>
      <c r="K589" s="82"/>
      <c r="L589" s="82"/>
      <c r="M589" s="82"/>
      <c r="N589" s="82"/>
      <c r="O589" s="82"/>
      <c r="P589" s="82"/>
    </row>
    <row r="590" spans="1:16" x14ac:dyDescent="0.2">
      <c r="A590" s="80">
        <f t="shared" si="39"/>
        <v>589</v>
      </c>
      <c r="B590" s="51" t="s">
        <v>32</v>
      </c>
      <c r="C590" s="52">
        <v>402</v>
      </c>
      <c r="D590" s="50">
        <v>42552</v>
      </c>
      <c r="E590" s="84">
        <f t="shared" si="38"/>
        <v>201607</v>
      </c>
      <c r="F590" s="84">
        <f t="shared" si="36"/>
        <v>201601</v>
      </c>
      <c r="G590" s="80">
        <f>IF(IFERROR(MATCH($B590,$B$1:B589,0),0)=0,1,0)</f>
        <v>0</v>
      </c>
      <c r="H590" s="80">
        <f t="array" ref="H590">IF(IFERROR(MATCH($B590&amp;E590,($B$1:B589)&amp;($E$1:E590),0),0)=0,1,0)</f>
        <v>1</v>
      </c>
      <c r="I590" s="80">
        <f t="shared" si="37"/>
        <v>402</v>
      </c>
      <c r="J590" s="82"/>
      <c r="K590" s="82"/>
      <c r="L590" s="82"/>
      <c r="M590" s="82"/>
      <c r="N590" s="82"/>
      <c r="O590" s="82"/>
      <c r="P590" s="82"/>
    </row>
    <row r="591" spans="1:16" x14ac:dyDescent="0.2">
      <c r="A591" s="80">
        <f t="shared" si="39"/>
        <v>590</v>
      </c>
      <c r="B591" s="51" t="s">
        <v>34</v>
      </c>
      <c r="C591" s="52">
        <v>739</v>
      </c>
      <c r="D591" s="50">
        <v>42552</v>
      </c>
      <c r="E591" s="84">
        <f t="shared" si="38"/>
        <v>201607</v>
      </c>
      <c r="F591" s="84">
        <f t="shared" si="36"/>
        <v>201601</v>
      </c>
      <c r="G591" s="80">
        <f>IF(IFERROR(MATCH($B591,$B$1:B590,0),0)=0,1,0)</f>
        <v>0</v>
      </c>
      <c r="H591" s="80">
        <f t="array" ref="H591">IF(IFERROR(MATCH($B591&amp;E591,($B$1:B590)&amp;($E$1:E591),0),0)=0,1,0)</f>
        <v>1</v>
      </c>
      <c r="I591" s="80">
        <f t="shared" si="37"/>
        <v>739</v>
      </c>
      <c r="J591" s="82"/>
      <c r="K591" s="82"/>
      <c r="L591" s="82"/>
      <c r="M591" s="82"/>
      <c r="N591" s="82"/>
      <c r="O591" s="82"/>
      <c r="P591" s="82"/>
    </row>
    <row r="592" spans="1:16" x14ac:dyDescent="0.2">
      <c r="A592" s="80">
        <f t="shared" si="39"/>
        <v>591</v>
      </c>
      <c r="B592" s="48" t="s">
        <v>35</v>
      </c>
      <c r="C592" s="49">
        <v>128</v>
      </c>
      <c r="D592" s="50">
        <v>42552</v>
      </c>
      <c r="E592" s="84">
        <f t="shared" si="38"/>
        <v>201607</v>
      </c>
      <c r="F592" s="84">
        <f t="shared" si="36"/>
        <v>201601</v>
      </c>
      <c r="G592" s="80">
        <f>IF(IFERROR(MATCH($B592,$B$1:B591,0),0)=0,1,0)</f>
        <v>0</v>
      </c>
      <c r="H592" s="80">
        <f t="array" ref="H592">IF(IFERROR(MATCH($B592&amp;E592,($B$1:B591)&amp;($E$1:E592),0),0)=0,1,0)</f>
        <v>1</v>
      </c>
      <c r="I592" s="80">
        <f t="shared" si="37"/>
        <v>128</v>
      </c>
      <c r="J592" s="82"/>
      <c r="K592" s="82"/>
      <c r="L592" s="82"/>
      <c r="M592" s="82"/>
      <c r="N592" s="82"/>
      <c r="O592" s="82"/>
      <c r="P592" s="82"/>
    </row>
    <row r="593" spans="1:16" x14ac:dyDescent="0.2">
      <c r="A593" s="80">
        <f t="shared" si="39"/>
        <v>592</v>
      </c>
      <c r="B593" s="48" t="s">
        <v>37</v>
      </c>
      <c r="C593" s="49">
        <v>208</v>
      </c>
      <c r="D593" s="50">
        <v>42552</v>
      </c>
      <c r="E593" s="84">
        <f t="shared" si="38"/>
        <v>201607</v>
      </c>
      <c r="F593" s="84">
        <f t="shared" si="36"/>
        <v>201601</v>
      </c>
      <c r="G593" s="80">
        <f>IF(IFERROR(MATCH($B593,$B$1:B592,0),0)=0,1,0)</f>
        <v>0</v>
      </c>
      <c r="H593" s="80">
        <f t="array" ref="H593">IF(IFERROR(MATCH($B593&amp;E593,($B$1:B592)&amp;($E$1:E593),0),0)=0,1,0)</f>
        <v>1</v>
      </c>
      <c r="I593" s="80">
        <f t="shared" si="37"/>
        <v>208</v>
      </c>
      <c r="J593" s="82"/>
      <c r="K593" s="82"/>
      <c r="L593" s="82"/>
      <c r="M593" s="82"/>
      <c r="N593" s="82"/>
      <c r="O593" s="82"/>
      <c r="P593" s="82"/>
    </row>
    <row r="594" spans="1:16" x14ac:dyDescent="0.2">
      <c r="A594" s="80">
        <f t="shared" si="39"/>
        <v>593</v>
      </c>
      <c r="B594" s="51" t="s">
        <v>38</v>
      </c>
      <c r="C594" s="52">
        <v>3</v>
      </c>
      <c r="D594" s="50">
        <v>42552</v>
      </c>
      <c r="E594" s="84">
        <f t="shared" si="38"/>
        <v>201607</v>
      </c>
      <c r="F594" s="84">
        <f t="shared" si="36"/>
        <v>201601</v>
      </c>
      <c r="G594" s="80">
        <f>IF(IFERROR(MATCH($B594,$B$1:B593,0),0)=0,1,0)</f>
        <v>0</v>
      </c>
      <c r="H594" s="80">
        <f t="array" ref="H594">IF(IFERROR(MATCH($B594&amp;E594,($B$1:B593)&amp;($E$1:E594),0),0)=0,1,0)</f>
        <v>1</v>
      </c>
      <c r="I594" s="80">
        <f t="shared" si="37"/>
        <v>3</v>
      </c>
      <c r="J594" s="82"/>
      <c r="K594" s="82"/>
      <c r="L594" s="82"/>
      <c r="M594" s="82"/>
      <c r="N594" s="82"/>
      <c r="O594" s="82"/>
      <c r="P594" s="82"/>
    </row>
    <row r="595" spans="1:16" x14ac:dyDescent="0.2">
      <c r="A595" s="80">
        <f t="shared" si="39"/>
        <v>594</v>
      </c>
      <c r="B595" s="48" t="s">
        <v>42</v>
      </c>
      <c r="C595" s="49">
        <v>709</v>
      </c>
      <c r="D595" s="50">
        <v>42552</v>
      </c>
      <c r="E595" s="84">
        <f t="shared" si="38"/>
        <v>201607</v>
      </c>
      <c r="F595" s="84">
        <f t="shared" si="36"/>
        <v>201601</v>
      </c>
      <c r="G595" s="80">
        <f>IF(IFERROR(MATCH($B595,$B$1:B594,0),0)=0,1,0)</f>
        <v>0</v>
      </c>
      <c r="H595" s="80">
        <f t="array" ref="H595">IF(IFERROR(MATCH($B595&amp;E595,($B$1:B594)&amp;($E$1:E595),0),0)=0,1,0)</f>
        <v>1</v>
      </c>
      <c r="I595" s="80">
        <f t="shared" si="37"/>
        <v>709</v>
      </c>
      <c r="J595" s="82"/>
      <c r="K595" s="82"/>
      <c r="L595" s="82"/>
      <c r="M595" s="82"/>
      <c r="N595" s="82"/>
      <c r="O595" s="82"/>
      <c r="P595" s="82"/>
    </row>
    <row r="596" spans="1:16" x14ac:dyDescent="0.2">
      <c r="A596" s="80">
        <f t="shared" si="39"/>
        <v>595</v>
      </c>
      <c r="B596" s="48" t="s">
        <v>44</v>
      </c>
      <c r="C596" s="49">
        <v>76</v>
      </c>
      <c r="D596" s="50">
        <v>42552</v>
      </c>
      <c r="E596" s="84">
        <f t="shared" si="38"/>
        <v>201607</v>
      </c>
      <c r="F596" s="84">
        <f t="shared" si="36"/>
        <v>201601</v>
      </c>
      <c r="G596" s="80">
        <f>IF(IFERROR(MATCH($B596,$B$1:B595,0),0)=0,1,0)</f>
        <v>0</v>
      </c>
      <c r="H596" s="80">
        <f t="array" ref="H596">IF(IFERROR(MATCH($B596&amp;E596,($B$1:B595)&amp;($E$1:E596),0),0)=0,1,0)</f>
        <v>1</v>
      </c>
      <c r="I596" s="80">
        <f t="shared" si="37"/>
        <v>76</v>
      </c>
      <c r="J596" s="82"/>
      <c r="K596" s="82"/>
      <c r="L596" s="82"/>
      <c r="M596" s="82"/>
      <c r="N596" s="82"/>
      <c r="O596" s="82"/>
      <c r="P596" s="82"/>
    </row>
    <row r="597" spans="1:16" x14ac:dyDescent="0.2">
      <c r="A597" s="80">
        <f t="shared" si="39"/>
        <v>596</v>
      </c>
      <c r="B597" s="51" t="s">
        <v>45</v>
      </c>
      <c r="C597" s="52">
        <v>292</v>
      </c>
      <c r="D597" s="50">
        <v>42552</v>
      </c>
      <c r="E597" s="84">
        <f t="shared" si="38"/>
        <v>201607</v>
      </c>
      <c r="F597" s="84">
        <f t="shared" si="36"/>
        <v>201601</v>
      </c>
      <c r="G597" s="80">
        <f>IF(IFERROR(MATCH($B597,$B$1:B596,0),0)=0,1,0)</f>
        <v>0</v>
      </c>
      <c r="H597" s="80">
        <f t="array" ref="H597">IF(IFERROR(MATCH($B597&amp;E597,($B$1:B596)&amp;($E$1:E597),0),0)=0,1,0)</f>
        <v>1</v>
      </c>
      <c r="I597" s="80">
        <f t="shared" si="37"/>
        <v>292</v>
      </c>
      <c r="J597" s="82"/>
      <c r="K597" s="82"/>
      <c r="L597" s="82"/>
      <c r="M597" s="82"/>
      <c r="N597" s="82"/>
      <c r="O597" s="82"/>
      <c r="P597" s="82"/>
    </row>
    <row r="598" spans="1:16" x14ac:dyDescent="0.2">
      <c r="A598" s="80">
        <f t="shared" si="39"/>
        <v>597</v>
      </c>
      <c r="B598" s="48" t="s">
        <v>46</v>
      </c>
      <c r="C598" s="49">
        <v>55</v>
      </c>
      <c r="D598" s="50">
        <v>42552</v>
      </c>
      <c r="E598" s="84">
        <f t="shared" si="38"/>
        <v>201607</v>
      </c>
      <c r="F598" s="84">
        <f t="shared" si="36"/>
        <v>201601</v>
      </c>
      <c r="G598" s="80">
        <f>IF(IFERROR(MATCH($B598,$B$1:B597,0),0)=0,1,0)</f>
        <v>0</v>
      </c>
      <c r="H598" s="80">
        <f t="array" ref="H598">IF(IFERROR(MATCH($B598&amp;E598,($B$1:B597)&amp;($E$1:E598),0),0)=0,1,0)</f>
        <v>1</v>
      </c>
      <c r="I598" s="80">
        <f t="shared" si="37"/>
        <v>55</v>
      </c>
      <c r="J598" s="82"/>
      <c r="K598" s="82"/>
      <c r="L598" s="82"/>
      <c r="M598" s="82"/>
      <c r="N598" s="82"/>
      <c r="O598" s="82"/>
      <c r="P598" s="82"/>
    </row>
    <row r="599" spans="1:16" x14ac:dyDescent="0.2">
      <c r="A599" s="80">
        <f t="shared" si="39"/>
        <v>598</v>
      </c>
      <c r="B599" s="51" t="s">
        <v>49</v>
      </c>
      <c r="C599" s="52">
        <v>58</v>
      </c>
      <c r="D599" s="50">
        <v>42552</v>
      </c>
      <c r="E599" s="84">
        <f t="shared" si="38"/>
        <v>201607</v>
      </c>
      <c r="F599" s="84">
        <f t="shared" si="36"/>
        <v>201601</v>
      </c>
      <c r="G599" s="80">
        <f>IF(IFERROR(MATCH($B599,$B$1:B598,0),0)=0,1,0)</f>
        <v>0</v>
      </c>
      <c r="H599" s="80">
        <f t="array" ref="H599">IF(IFERROR(MATCH($B599&amp;E599,($B$1:B598)&amp;($E$1:E599),0),0)=0,1,0)</f>
        <v>1</v>
      </c>
      <c r="I599" s="80">
        <f t="shared" si="37"/>
        <v>58</v>
      </c>
      <c r="J599" s="82"/>
      <c r="K599" s="82"/>
      <c r="L599" s="82"/>
      <c r="M599" s="82"/>
      <c r="N599" s="82"/>
      <c r="O599" s="82"/>
      <c r="P599" s="82"/>
    </row>
    <row r="600" spans="1:16" x14ac:dyDescent="0.2">
      <c r="A600" s="80">
        <f t="shared" si="39"/>
        <v>599</v>
      </c>
      <c r="B600" s="48" t="s">
        <v>52</v>
      </c>
      <c r="C600" s="49">
        <v>40</v>
      </c>
      <c r="D600" s="50">
        <v>42552</v>
      </c>
      <c r="E600" s="84">
        <f t="shared" si="38"/>
        <v>201607</v>
      </c>
      <c r="F600" s="84">
        <f t="shared" si="36"/>
        <v>201601</v>
      </c>
      <c r="G600" s="80">
        <f>IF(IFERROR(MATCH($B600,$B$1:B599,0),0)=0,1,0)</f>
        <v>0</v>
      </c>
      <c r="H600" s="80">
        <f t="array" ref="H600">IF(IFERROR(MATCH($B600&amp;E600,($B$1:B599)&amp;($E$1:E600),0),0)=0,1,0)</f>
        <v>1</v>
      </c>
      <c r="I600" s="80">
        <f t="shared" si="37"/>
        <v>40</v>
      </c>
      <c r="J600" s="82"/>
      <c r="K600" s="82"/>
      <c r="L600" s="82"/>
      <c r="M600" s="82"/>
      <c r="N600" s="82"/>
      <c r="O600" s="82"/>
      <c r="P600" s="82"/>
    </row>
    <row r="601" spans="1:16" x14ac:dyDescent="0.2">
      <c r="A601" s="80">
        <f t="shared" si="39"/>
        <v>600</v>
      </c>
      <c r="B601" s="51" t="s">
        <v>53</v>
      </c>
      <c r="C601" s="52">
        <v>81</v>
      </c>
      <c r="D601" s="50">
        <v>42552</v>
      </c>
      <c r="E601" s="84">
        <f t="shared" si="38"/>
        <v>201607</v>
      </c>
      <c r="F601" s="84">
        <f t="shared" si="36"/>
        <v>201601</v>
      </c>
      <c r="G601" s="80">
        <f>IF(IFERROR(MATCH($B601,$B$1:B600,0),0)=0,1,0)</f>
        <v>0</v>
      </c>
      <c r="H601" s="80">
        <f t="array" ref="H601">IF(IFERROR(MATCH($B601&amp;E601,($B$1:B600)&amp;($E$1:E601),0),0)=0,1,0)</f>
        <v>1</v>
      </c>
      <c r="I601" s="80">
        <f t="shared" si="37"/>
        <v>81</v>
      </c>
      <c r="J601" s="82"/>
      <c r="K601" s="82"/>
      <c r="L601" s="82"/>
      <c r="M601" s="82"/>
      <c r="N601" s="82"/>
      <c r="O601" s="82"/>
      <c r="P601" s="82"/>
    </row>
    <row r="602" spans="1:16" x14ac:dyDescent="0.2">
      <c r="A602" s="80">
        <f t="shared" si="39"/>
        <v>601</v>
      </c>
      <c r="B602" s="48" t="s">
        <v>54</v>
      </c>
      <c r="C602" s="49">
        <v>42</v>
      </c>
      <c r="D602" s="50">
        <v>42552</v>
      </c>
      <c r="E602" s="84">
        <f t="shared" si="38"/>
        <v>201607</v>
      </c>
      <c r="F602" s="84">
        <f t="shared" si="36"/>
        <v>201601</v>
      </c>
      <c r="G602" s="80">
        <f>IF(IFERROR(MATCH($B602,$B$1:B601,0),0)=0,1,0)</f>
        <v>0</v>
      </c>
      <c r="H602" s="80">
        <f t="array" ref="H602">IF(IFERROR(MATCH($B602&amp;E602,($B$1:B601)&amp;($E$1:E602),0),0)=0,1,0)</f>
        <v>1</v>
      </c>
      <c r="I602" s="80">
        <f t="shared" si="37"/>
        <v>42</v>
      </c>
      <c r="J602" s="82"/>
      <c r="K602" s="82"/>
      <c r="L602" s="82"/>
      <c r="M602" s="82"/>
      <c r="N602" s="82"/>
      <c r="O602" s="82"/>
      <c r="P602" s="82"/>
    </row>
    <row r="603" spans="1:16" x14ac:dyDescent="0.2">
      <c r="A603" s="80">
        <f t="shared" si="39"/>
        <v>602</v>
      </c>
      <c r="B603" s="51" t="s">
        <v>57</v>
      </c>
      <c r="C603" s="52">
        <v>968</v>
      </c>
      <c r="D603" s="50">
        <v>42552</v>
      </c>
      <c r="E603" s="84">
        <f t="shared" si="38"/>
        <v>201607</v>
      </c>
      <c r="F603" s="84">
        <f t="shared" si="36"/>
        <v>201601</v>
      </c>
      <c r="G603" s="80">
        <f>IF(IFERROR(MATCH($B603,$B$1:B602,0),0)=0,1,0)</f>
        <v>0</v>
      </c>
      <c r="H603" s="80">
        <f t="array" ref="H603">IF(IFERROR(MATCH($B603&amp;E603,($B$1:B602)&amp;($E$1:E603),0),0)=0,1,0)</f>
        <v>1</v>
      </c>
      <c r="I603" s="80">
        <f t="shared" si="37"/>
        <v>968</v>
      </c>
      <c r="J603" s="82"/>
      <c r="K603" s="82"/>
      <c r="L603" s="82"/>
      <c r="M603" s="82"/>
      <c r="N603" s="82"/>
      <c r="O603" s="82"/>
      <c r="P603" s="82"/>
    </row>
    <row r="604" spans="1:16" x14ac:dyDescent="0.2">
      <c r="A604" s="80">
        <f t="shared" si="39"/>
        <v>603</v>
      </c>
      <c r="B604" s="48" t="s">
        <v>60</v>
      </c>
      <c r="C604" s="49">
        <v>27</v>
      </c>
      <c r="D604" s="50">
        <v>42552</v>
      </c>
      <c r="E604" s="84">
        <f t="shared" si="38"/>
        <v>201607</v>
      </c>
      <c r="F604" s="84">
        <f t="shared" si="36"/>
        <v>201601</v>
      </c>
      <c r="G604" s="80">
        <f>IF(IFERROR(MATCH($B604,$B$1:B603,0),0)=0,1,0)</f>
        <v>0</v>
      </c>
      <c r="H604" s="80">
        <f t="array" ref="H604">IF(IFERROR(MATCH($B604&amp;E604,($B$1:B603)&amp;($E$1:E604),0),0)=0,1,0)</f>
        <v>1</v>
      </c>
      <c r="I604" s="80">
        <f t="shared" si="37"/>
        <v>27</v>
      </c>
      <c r="J604" s="82"/>
      <c r="K604" s="82"/>
      <c r="L604" s="82"/>
      <c r="M604" s="82"/>
      <c r="N604" s="82"/>
      <c r="O604" s="82"/>
      <c r="P604" s="82"/>
    </row>
    <row r="605" spans="1:16" x14ac:dyDescent="0.2">
      <c r="A605" s="80">
        <f t="shared" si="39"/>
        <v>604</v>
      </c>
      <c r="B605" s="51" t="s">
        <v>61</v>
      </c>
      <c r="C605" s="52">
        <v>73</v>
      </c>
      <c r="D605" s="50">
        <v>42552</v>
      </c>
      <c r="E605" s="84">
        <f t="shared" si="38"/>
        <v>201607</v>
      </c>
      <c r="F605" s="84">
        <f t="shared" si="36"/>
        <v>201601</v>
      </c>
      <c r="G605" s="80">
        <f>IF(IFERROR(MATCH($B605,$B$1:B604,0),0)=0,1,0)</f>
        <v>0</v>
      </c>
      <c r="H605" s="80">
        <f t="array" ref="H605">IF(IFERROR(MATCH($B605&amp;E605,($B$1:B604)&amp;($E$1:E605),0),0)=0,1,0)</f>
        <v>1</v>
      </c>
      <c r="I605" s="80">
        <f t="shared" si="37"/>
        <v>73</v>
      </c>
      <c r="J605" s="82"/>
      <c r="K605" s="82"/>
      <c r="L605" s="82"/>
      <c r="M605" s="82"/>
      <c r="N605" s="82"/>
      <c r="O605" s="82"/>
      <c r="P605" s="82"/>
    </row>
    <row r="606" spans="1:16" x14ac:dyDescent="0.2">
      <c r="A606" s="80">
        <f t="shared" si="39"/>
        <v>605</v>
      </c>
      <c r="B606" s="48" t="s">
        <v>64</v>
      </c>
      <c r="C606" s="49">
        <v>2885</v>
      </c>
      <c r="D606" s="50">
        <v>42552</v>
      </c>
      <c r="E606" s="84">
        <f t="shared" si="38"/>
        <v>201607</v>
      </c>
      <c r="F606" s="84">
        <f t="shared" si="36"/>
        <v>201602</v>
      </c>
      <c r="G606" s="80">
        <f>IF(IFERROR(MATCH($B606,$B$1:B605,0),0)=0,1,0)</f>
        <v>0</v>
      </c>
      <c r="H606" s="80">
        <f t="array" ref="H606">IF(IFERROR(MATCH($B606&amp;E606,($B$1:B605)&amp;($E$1:E606),0),0)=0,1,0)</f>
        <v>1</v>
      </c>
      <c r="I606" s="80">
        <f t="shared" si="37"/>
        <v>2885</v>
      </c>
      <c r="J606" s="82"/>
      <c r="K606" s="82"/>
      <c r="L606" s="82"/>
      <c r="M606" s="82"/>
      <c r="N606" s="82"/>
      <c r="O606" s="82"/>
      <c r="P606" s="82"/>
    </row>
    <row r="607" spans="1:16" x14ac:dyDescent="0.2">
      <c r="A607" s="80">
        <f t="shared" si="39"/>
        <v>606</v>
      </c>
      <c r="B607" s="48" t="s">
        <v>66</v>
      </c>
      <c r="C607" s="49">
        <v>6736</v>
      </c>
      <c r="D607" s="50">
        <v>42552</v>
      </c>
      <c r="E607" s="84">
        <f t="shared" si="38"/>
        <v>201607</v>
      </c>
      <c r="F607" s="84">
        <f t="shared" si="36"/>
        <v>201602</v>
      </c>
      <c r="G607" s="80">
        <f>IF(IFERROR(MATCH($B607,$B$1:B606,0),0)=0,1,0)</f>
        <v>0</v>
      </c>
      <c r="H607" s="80">
        <f t="array" ref="H607">IF(IFERROR(MATCH($B607&amp;E607,($B$1:B606)&amp;($E$1:E607),0),0)=0,1,0)</f>
        <v>1</v>
      </c>
      <c r="I607" s="80">
        <f t="shared" si="37"/>
        <v>6736</v>
      </c>
      <c r="J607" s="82"/>
      <c r="K607" s="82"/>
      <c r="L607" s="82"/>
      <c r="M607" s="82"/>
      <c r="N607" s="82"/>
      <c r="O607" s="82"/>
      <c r="P607" s="82"/>
    </row>
    <row r="608" spans="1:16" x14ac:dyDescent="0.2">
      <c r="A608" s="80">
        <f t="shared" si="39"/>
        <v>607</v>
      </c>
      <c r="B608" s="51" t="s">
        <v>67</v>
      </c>
      <c r="C608" s="52">
        <v>1563</v>
      </c>
      <c r="D608" s="50">
        <v>42552</v>
      </c>
      <c r="E608" s="84">
        <f t="shared" si="38"/>
        <v>201607</v>
      </c>
      <c r="F608" s="84">
        <f t="shared" si="36"/>
        <v>201602</v>
      </c>
      <c r="G608" s="80">
        <f>IF(IFERROR(MATCH($B608,$B$1:B607,0),0)=0,1,0)</f>
        <v>0</v>
      </c>
      <c r="H608" s="80">
        <f t="array" ref="H608">IF(IFERROR(MATCH($B608&amp;E608,($B$1:B607)&amp;($E$1:E608),0),0)=0,1,0)</f>
        <v>1</v>
      </c>
      <c r="I608" s="80">
        <f t="shared" si="37"/>
        <v>1563</v>
      </c>
      <c r="J608" s="82"/>
      <c r="K608" s="82"/>
      <c r="L608" s="82"/>
      <c r="M608" s="82"/>
      <c r="N608" s="82"/>
      <c r="O608" s="82"/>
      <c r="P608" s="82"/>
    </row>
    <row r="609" spans="1:16" x14ac:dyDescent="0.2">
      <c r="A609" s="80">
        <f t="shared" si="39"/>
        <v>608</v>
      </c>
      <c r="B609" s="51" t="s">
        <v>69</v>
      </c>
      <c r="C609" s="52">
        <v>110</v>
      </c>
      <c r="D609" s="50">
        <v>42552</v>
      </c>
      <c r="E609" s="84">
        <f t="shared" si="38"/>
        <v>201607</v>
      </c>
      <c r="F609" s="84">
        <f t="shared" si="36"/>
        <v>201602</v>
      </c>
      <c r="G609" s="80">
        <f>IF(IFERROR(MATCH($B609,$B$1:B608,0),0)=0,1,0)</f>
        <v>0</v>
      </c>
      <c r="H609" s="80">
        <f t="array" ref="H609">IF(IFERROR(MATCH($B609&amp;E609,($B$1:B608)&amp;($E$1:E609),0),0)=0,1,0)</f>
        <v>1</v>
      </c>
      <c r="I609" s="80">
        <f t="shared" si="37"/>
        <v>110</v>
      </c>
      <c r="J609" s="82"/>
      <c r="K609" s="82"/>
      <c r="L609" s="82"/>
      <c r="M609" s="82"/>
      <c r="N609" s="82"/>
      <c r="O609" s="82"/>
      <c r="P609" s="82"/>
    </row>
    <row r="610" spans="1:16" x14ac:dyDescent="0.2">
      <c r="A610" s="80">
        <f t="shared" si="39"/>
        <v>609</v>
      </c>
      <c r="B610" s="48" t="s">
        <v>70</v>
      </c>
      <c r="C610" s="49">
        <v>123.99999999999999</v>
      </c>
      <c r="D610" s="50">
        <v>42552</v>
      </c>
      <c r="E610" s="84">
        <f t="shared" si="38"/>
        <v>201607</v>
      </c>
      <c r="F610" s="84">
        <f t="shared" si="36"/>
        <v>201602</v>
      </c>
      <c r="G610" s="80">
        <f>IF(IFERROR(MATCH($B610,$B$1:B609,0),0)=0,1,0)</f>
        <v>0</v>
      </c>
      <c r="H610" s="80">
        <f t="array" ref="H610">IF(IFERROR(MATCH($B610&amp;E610,($B$1:B609)&amp;($E$1:E610),0),0)=0,1,0)</f>
        <v>1</v>
      </c>
      <c r="I610" s="80">
        <f t="shared" si="37"/>
        <v>123.99999999999999</v>
      </c>
      <c r="J610" s="82"/>
      <c r="K610" s="82"/>
      <c r="L610" s="82"/>
      <c r="M610" s="82"/>
      <c r="N610" s="82"/>
      <c r="O610" s="82"/>
      <c r="P610" s="82"/>
    </row>
    <row r="611" spans="1:16" x14ac:dyDescent="0.2">
      <c r="A611" s="80">
        <f t="shared" si="39"/>
        <v>610</v>
      </c>
      <c r="B611" s="51" t="s">
        <v>71</v>
      </c>
      <c r="C611" s="52">
        <v>814</v>
      </c>
      <c r="D611" s="50">
        <v>42552</v>
      </c>
      <c r="E611" s="84">
        <f t="shared" si="38"/>
        <v>201607</v>
      </c>
      <c r="F611" s="84">
        <f t="shared" si="36"/>
        <v>201602</v>
      </c>
      <c r="G611" s="80">
        <f>IF(IFERROR(MATCH($B611,$B$1:B610,0),0)=0,1,0)</f>
        <v>0</v>
      </c>
      <c r="H611" s="80">
        <f t="array" ref="H611">IF(IFERROR(MATCH($B611&amp;E611,($B$1:B610)&amp;($E$1:E611),0),0)=0,1,0)</f>
        <v>1</v>
      </c>
      <c r="I611" s="80">
        <f t="shared" si="37"/>
        <v>814</v>
      </c>
      <c r="J611" s="82"/>
      <c r="K611" s="82"/>
      <c r="L611" s="82"/>
      <c r="M611" s="82"/>
      <c r="N611" s="82"/>
      <c r="O611" s="82"/>
      <c r="P611" s="82"/>
    </row>
    <row r="612" spans="1:16" x14ac:dyDescent="0.2">
      <c r="A612" s="80">
        <f t="shared" si="39"/>
        <v>611</v>
      </c>
      <c r="B612" s="48" t="s">
        <v>72</v>
      </c>
      <c r="C612" s="49">
        <v>219.00000000000003</v>
      </c>
      <c r="D612" s="50">
        <v>42552</v>
      </c>
      <c r="E612" s="84">
        <f t="shared" si="38"/>
        <v>201607</v>
      </c>
      <c r="F612" s="84">
        <f t="shared" si="36"/>
        <v>201602</v>
      </c>
      <c r="G612" s="80">
        <f>IF(IFERROR(MATCH($B612,$B$1:B611,0),0)=0,1,0)</f>
        <v>0</v>
      </c>
      <c r="H612" s="80">
        <f t="array" ref="H612">IF(IFERROR(MATCH($B612&amp;E612,($B$1:B611)&amp;($E$1:E612),0),0)=0,1,0)</f>
        <v>1</v>
      </c>
      <c r="I612" s="80">
        <f t="shared" si="37"/>
        <v>219.00000000000003</v>
      </c>
      <c r="J612" s="82"/>
      <c r="K612" s="82"/>
      <c r="L612" s="82"/>
      <c r="M612" s="82"/>
      <c r="N612" s="82"/>
      <c r="O612" s="82"/>
      <c r="P612" s="82"/>
    </row>
    <row r="613" spans="1:16" x14ac:dyDescent="0.2">
      <c r="A613" s="80">
        <f t="shared" si="39"/>
        <v>612</v>
      </c>
      <c r="B613" s="51" t="s">
        <v>75</v>
      </c>
      <c r="C613" s="52">
        <v>1933.9999999999998</v>
      </c>
      <c r="D613" s="50">
        <v>42552</v>
      </c>
      <c r="E613" s="84">
        <f t="shared" si="38"/>
        <v>201607</v>
      </c>
      <c r="F613" s="84">
        <f t="shared" si="36"/>
        <v>201602</v>
      </c>
      <c r="G613" s="80">
        <f>IF(IFERROR(MATCH($B613,$B$1:B612,0),0)=0,1,0)</f>
        <v>0</v>
      </c>
      <c r="H613" s="80">
        <f t="array" ref="H613">IF(IFERROR(MATCH($B613&amp;E613,($B$1:B612)&amp;($E$1:E613),0),0)=0,1,0)</f>
        <v>1</v>
      </c>
      <c r="I613" s="80">
        <f t="shared" si="37"/>
        <v>1933.9999999999998</v>
      </c>
      <c r="J613" s="82"/>
      <c r="K613" s="82"/>
      <c r="L613" s="82"/>
      <c r="M613" s="82"/>
      <c r="N613" s="82"/>
      <c r="O613" s="82"/>
      <c r="P613" s="82"/>
    </row>
    <row r="614" spans="1:16" x14ac:dyDescent="0.2">
      <c r="A614" s="80">
        <f t="shared" si="39"/>
        <v>613</v>
      </c>
      <c r="B614" s="48" t="s">
        <v>76</v>
      </c>
      <c r="C614" s="49">
        <v>50</v>
      </c>
      <c r="D614" s="50">
        <v>42552</v>
      </c>
      <c r="E614" s="84">
        <f t="shared" si="38"/>
        <v>201607</v>
      </c>
      <c r="F614" s="84">
        <f t="shared" si="36"/>
        <v>201602</v>
      </c>
      <c r="G614" s="80">
        <f>IF(IFERROR(MATCH($B614,$B$1:B613,0),0)=0,1,0)</f>
        <v>0</v>
      </c>
      <c r="H614" s="80">
        <f t="array" ref="H614">IF(IFERROR(MATCH($B614&amp;E614,($B$1:B613)&amp;($E$1:E614),0),0)=0,1,0)</f>
        <v>1</v>
      </c>
      <c r="I614" s="80">
        <f t="shared" si="37"/>
        <v>50</v>
      </c>
      <c r="J614" s="82"/>
      <c r="K614" s="82"/>
      <c r="L614" s="82"/>
      <c r="M614" s="82"/>
      <c r="N614" s="82"/>
      <c r="O614" s="82"/>
      <c r="P614" s="82"/>
    </row>
    <row r="615" spans="1:16" x14ac:dyDescent="0.2">
      <c r="A615" s="80">
        <f t="shared" si="39"/>
        <v>614</v>
      </c>
      <c r="B615" s="48" t="s">
        <v>80</v>
      </c>
      <c r="C615" s="49">
        <v>345</v>
      </c>
      <c r="D615" s="50">
        <v>42552</v>
      </c>
      <c r="E615" s="84">
        <f t="shared" si="38"/>
        <v>201607</v>
      </c>
      <c r="F615" s="84">
        <f t="shared" si="36"/>
        <v>201602</v>
      </c>
      <c r="G615" s="80">
        <f>IF(IFERROR(MATCH($B615,$B$1:B614,0),0)=0,1,0)</f>
        <v>0</v>
      </c>
      <c r="H615" s="80">
        <f t="array" ref="H615">IF(IFERROR(MATCH($B615&amp;E615,($B$1:B614)&amp;($E$1:E615),0),0)=0,1,0)</f>
        <v>1</v>
      </c>
      <c r="I615" s="80">
        <f t="shared" si="37"/>
        <v>345</v>
      </c>
      <c r="J615" s="82"/>
      <c r="K615" s="82"/>
      <c r="L615" s="82"/>
      <c r="M615" s="82"/>
      <c r="N615" s="82"/>
      <c r="O615" s="82"/>
      <c r="P615" s="82"/>
    </row>
    <row r="616" spans="1:16" x14ac:dyDescent="0.2">
      <c r="A616" s="80">
        <f t="shared" si="39"/>
        <v>615</v>
      </c>
      <c r="B616" s="51" t="s">
        <v>81</v>
      </c>
      <c r="C616" s="52">
        <v>97</v>
      </c>
      <c r="D616" s="50">
        <v>42552</v>
      </c>
      <c r="E616" s="84">
        <f t="shared" si="38"/>
        <v>201607</v>
      </c>
      <c r="F616" s="84">
        <f t="shared" si="36"/>
        <v>201602</v>
      </c>
      <c r="G616" s="80">
        <f>IF(IFERROR(MATCH($B616,$B$1:B615,0),0)=0,1,0)</f>
        <v>0</v>
      </c>
      <c r="H616" s="80">
        <f t="array" ref="H616">IF(IFERROR(MATCH($B616&amp;E616,($B$1:B615)&amp;($E$1:E616),0),0)=0,1,0)</f>
        <v>1</v>
      </c>
      <c r="I616" s="80">
        <f t="shared" si="37"/>
        <v>97</v>
      </c>
      <c r="J616" s="82"/>
      <c r="K616" s="82"/>
      <c r="L616" s="82"/>
      <c r="M616" s="82"/>
      <c r="N616" s="82"/>
      <c r="O616" s="82"/>
      <c r="P616" s="82"/>
    </row>
    <row r="617" spans="1:16" x14ac:dyDescent="0.2">
      <c r="A617" s="80">
        <f t="shared" si="39"/>
        <v>616</v>
      </c>
      <c r="B617" s="48" t="s">
        <v>82</v>
      </c>
      <c r="C617" s="49">
        <v>304</v>
      </c>
      <c r="D617" s="50">
        <v>42552</v>
      </c>
      <c r="E617" s="84">
        <f t="shared" si="38"/>
        <v>201607</v>
      </c>
      <c r="F617" s="84">
        <f t="shared" si="36"/>
        <v>201602</v>
      </c>
      <c r="G617" s="80">
        <f>IF(IFERROR(MATCH($B617,$B$1:B616,0),0)=0,1,0)</f>
        <v>0</v>
      </c>
      <c r="H617" s="80">
        <f t="array" ref="H617">IF(IFERROR(MATCH($B617&amp;E617,($B$1:B616)&amp;($E$1:E617),0),0)=0,1,0)</f>
        <v>1</v>
      </c>
      <c r="I617" s="80">
        <f t="shared" si="37"/>
        <v>304</v>
      </c>
      <c r="J617" s="82"/>
      <c r="K617" s="82"/>
      <c r="L617" s="82"/>
      <c r="M617" s="82"/>
      <c r="N617" s="82"/>
      <c r="O617" s="82"/>
      <c r="P617" s="82"/>
    </row>
    <row r="618" spans="1:16" x14ac:dyDescent="0.2">
      <c r="A618" s="80">
        <f t="shared" si="39"/>
        <v>617</v>
      </c>
      <c r="B618" s="51" t="s">
        <v>83</v>
      </c>
      <c r="C618" s="52">
        <v>102</v>
      </c>
      <c r="D618" s="50">
        <v>42552</v>
      </c>
      <c r="E618" s="84">
        <f t="shared" si="38"/>
        <v>201607</v>
      </c>
      <c r="F618" s="84">
        <f t="shared" si="36"/>
        <v>201602</v>
      </c>
      <c r="G618" s="80">
        <f>IF(IFERROR(MATCH($B618,$B$1:B617,0),0)=0,1,0)</f>
        <v>0</v>
      </c>
      <c r="H618" s="80">
        <f t="array" ref="H618">IF(IFERROR(MATCH($B618&amp;E618,($B$1:B617)&amp;($E$1:E618),0),0)=0,1,0)</f>
        <v>1</v>
      </c>
      <c r="I618" s="80">
        <f t="shared" si="37"/>
        <v>102</v>
      </c>
      <c r="J618" s="82"/>
      <c r="K618" s="82"/>
      <c r="L618" s="82"/>
      <c r="M618" s="82"/>
      <c r="N618" s="82"/>
      <c r="O618" s="82"/>
      <c r="P618" s="82"/>
    </row>
    <row r="619" spans="1:16" x14ac:dyDescent="0.2">
      <c r="A619" s="80">
        <f t="shared" si="39"/>
        <v>618</v>
      </c>
      <c r="B619" s="48" t="s">
        <v>84</v>
      </c>
      <c r="C619" s="49">
        <v>166</v>
      </c>
      <c r="D619" s="50">
        <v>42552</v>
      </c>
      <c r="E619" s="84">
        <f t="shared" si="38"/>
        <v>201607</v>
      </c>
      <c r="F619" s="84">
        <f t="shared" si="36"/>
        <v>201602</v>
      </c>
      <c r="G619" s="80">
        <f>IF(IFERROR(MATCH($B619,$B$1:B618,0),0)=0,1,0)</f>
        <v>0</v>
      </c>
      <c r="H619" s="80">
        <f t="array" ref="H619">IF(IFERROR(MATCH($B619&amp;E619,($B$1:B618)&amp;($E$1:E619),0),0)=0,1,0)</f>
        <v>1</v>
      </c>
      <c r="I619" s="80">
        <f t="shared" si="37"/>
        <v>166</v>
      </c>
      <c r="J619" s="82"/>
      <c r="K619" s="82"/>
      <c r="L619" s="82"/>
      <c r="M619" s="82"/>
      <c r="N619" s="82"/>
      <c r="O619" s="82"/>
      <c r="P619" s="82"/>
    </row>
    <row r="620" spans="1:16" x14ac:dyDescent="0.2">
      <c r="A620" s="80">
        <f t="shared" si="39"/>
        <v>619</v>
      </c>
      <c r="B620" s="51" t="s">
        <v>85</v>
      </c>
      <c r="C620" s="52">
        <v>66</v>
      </c>
      <c r="D620" s="50">
        <v>42552</v>
      </c>
      <c r="E620" s="84">
        <f t="shared" si="38"/>
        <v>201607</v>
      </c>
      <c r="F620" s="84">
        <f t="shared" si="36"/>
        <v>201602</v>
      </c>
      <c r="G620" s="80">
        <f>IF(IFERROR(MATCH($B620,$B$1:B619,0),0)=0,1,0)</f>
        <v>0</v>
      </c>
      <c r="H620" s="80">
        <f t="array" ref="H620">IF(IFERROR(MATCH($B620&amp;E620,($B$1:B619)&amp;($E$1:E620),0),0)=0,1,0)</f>
        <v>1</v>
      </c>
      <c r="I620" s="80">
        <f t="shared" si="37"/>
        <v>66</v>
      </c>
      <c r="J620" s="82"/>
      <c r="K620" s="82"/>
      <c r="L620" s="82"/>
      <c r="M620" s="82"/>
      <c r="N620" s="82"/>
      <c r="O620" s="82"/>
      <c r="P620" s="82"/>
    </row>
    <row r="621" spans="1:16" x14ac:dyDescent="0.2">
      <c r="A621" s="80">
        <f t="shared" si="39"/>
        <v>620</v>
      </c>
      <c r="B621" s="48" t="s">
        <v>86</v>
      </c>
      <c r="C621" s="49">
        <v>140</v>
      </c>
      <c r="D621" s="50">
        <v>42552</v>
      </c>
      <c r="E621" s="84">
        <f t="shared" si="38"/>
        <v>201607</v>
      </c>
      <c r="F621" s="84">
        <f t="shared" si="36"/>
        <v>201602</v>
      </c>
      <c r="G621" s="80">
        <f>IF(IFERROR(MATCH($B621,$B$1:B620,0),0)=0,1,0)</f>
        <v>0</v>
      </c>
      <c r="H621" s="80">
        <f t="array" ref="H621">IF(IFERROR(MATCH($B621&amp;E621,($B$1:B620)&amp;($E$1:E621),0),0)=0,1,0)</f>
        <v>1</v>
      </c>
      <c r="I621" s="80">
        <f t="shared" si="37"/>
        <v>140</v>
      </c>
      <c r="J621" s="82"/>
      <c r="K621" s="82"/>
      <c r="L621" s="82"/>
      <c r="M621" s="82"/>
      <c r="N621" s="82"/>
      <c r="O621" s="82"/>
      <c r="P621" s="82"/>
    </row>
    <row r="622" spans="1:16" x14ac:dyDescent="0.2">
      <c r="A622" s="80">
        <f t="shared" si="39"/>
        <v>621</v>
      </c>
      <c r="B622" s="51" t="s">
        <v>87</v>
      </c>
      <c r="C622" s="52">
        <v>32</v>
      </c>
      <c r="D622" s="50">
        <v>42552</v>
      </c>
      <c r="E622" s="84">
        <f t="shared" si="38"/>
        <v>201607</v>
      </c>
      <c r="F622" s="84">
        <f t="shared" si="36"/>
        <v>201602</v>
      </c>
      <c r="G622" s="80">
        <f>IF(IFERROR(MATCH($B622,$B$1:B621,0),0)=0,1,0)</f>
        <v>0</v>
      </c>
      <c r="H622" s="80">
        <f t="array" ref="H622">IF(IFERROR(MATCH($B622&amp;E622,($B$1:B621)&amp;($E$1:E622),0),0)=0,1,0)</f>
        <v>1</v>
      </c>
      <c r="I622" s="80">
        <f t="shared" si="37"/>
        <v>32</v>
      </c>
      <c r="J622" s="82"/>
      <c r="K622" s="82"/>
      <c r="L622" s="82"/>
      <c r="M622" s="82"/>
      <c r="N622" s="82"/>
      <c r="O622" s="82"/>
      <c r="P622" s="82"/>
    </row>
    <row r="623" spans="1:16" x14ac:dyDescent="0.2">
      <c r="A623" s="80">
        <f t="shared" si="39"/>
        <v>622</v>
      </c>
      <c r="B623" s="51" t="s">
        <v>91</v>
      </c>
      <c r="C623" s="52">
        <v>490</v>
      </c>
      <c r="D623" s="50">
        <v>42552</v>
      </c>
      <c r="E623" s="84">
        <f t="shared" si="38"/>
        <v>201607</v>
      </c>
      <c r="F623" s="84">
        <f t="shared" si="36"/>
        <v>201602</v>
      </c>
      <c r="G623" s="80">
        <f>IF(IFERROR(MATCH($B623,$B$1:B622,0),0)=0,1,0)</f>
        <v>0</v>
      </c>
      <c r="H623" s="80">
        <f t="array" ref="H623">IF(IFERROR(MATCH($B623&amp;E623,($B$1:B622)&amp;($E$1:E623),0),0)=0,1,0)</f>
        <v>1</v>
      </c>
      <c r="I623" s="80">
        <f t="shared" si="37"/>
        <v>490</v>
      </c>
      <c r="J623" s="82"/>
      <c r="K623" s="82"/>
      <c r="L623" s="82"/>
      <c r="M623" s="82"/>
      <c r="N623" s="82"/>
      <c r="O623" s="82"/>
      <c r="P623" s="82"/>
    </row>
    <row r="624" spans="1:16" x14ac:dyDescent="0.2">
      <c r="A624" s="80">
        <f t="shared" si="39"/>
        <v>623</v>
      </c>
      <c r="B624" s="48" t="s">
        <v>94</v>
      </c>
      <c r="C624" s="49">
        <v>69</v>
      </c>
      <c r="D624" s="50">
        <v>42552</v>
      </c>
      <c r="E624" s="84">
        <f t="shared" si="38"/>
        <v>201607</v>
      </c>
      <c r="F624" s="84">
        <f t="shared" si="36"/>
        <v>201602</v>
      </c>
      <c r="G624" s="80">
        <f>IF(IFERROR(MATCH($B624,$B$1:B623,0),0)=0,1,0)</f>
        <v>0</v>
      </c>
      <c r="H624" s="80">
        <f t="array" ref="H624">IF(IFERROR(MATCH($B624&amp;E624,($B$1:B623)&amp;($E$1:E624),0),0)=0,1,0)</f>
        <v>1</v>
      </c>
      <c r="I624" s="80">
        <f t="shared" si="37"/>
        <v>69</v>
      </c>
      <c r="J624" s="82"/>
      <c r="K624" s="82"/>
      <c r="L624" s="82"/>
      <c r="M624" s="82"/>
      <c r="N624" s="82"/>
      <c r="O624" s="82"/>
      <c r="P624" s="82"/>
    </row>
    <row r="625" spans="1:16" x14ac:dyDescent="0.2">
      <c r="A625" s="80">
        <f t="shared" si="39"/>
        <v>624</v>
      </c>
      <c r="B625" s="51" t="s">
        <v>95</v>
      </c>
      <c r="C625" s="52">
        <v>121</v>
      </c>
      <c r="D625" s="50">
        <v>42552</v>
      </c>
      <c r="E625" s="84">
        <f t="shared" si="38"/>
        <v>201607</v>
      </c>
      <c r="F625" s="84">
        <f t="shared" si="36"/>
        <v>201602</v>
      </c>
      <c r="G625" s="80">
        <f>IF(IFERROR(MATCH($B625,$B$1:B624,0),0)=0,1,0)</f>
        <v>0</v>
      </c>
      <c r="H625" s="80">
        <f t="array" ref="H625">IF(IFERROR(MATCH($B625&amp;E625,($B$1:B624)&amp;($E$1:E625),0),0)=0,1,0)</f>
        <v>1</v>
      </c>
      <c r="I625" s="80">
        <f t="shared" si="37"/>
        <v>121</v>
      </c>
      <c r="J625" s="82"/>
      <c r="K625" s="82"/>
      <c r="L625" s="82"/>
      <c r="M625" s="82"/>
      <c r="N625" s="82"/>
      <c r="O625" s="82"/>
      <c r="P625" s="82"/>
    </row>
    <row r="626" spans="1:16" x14ac:dyDescent="0.2">
      <c r="A626" s="80">
        <f t="shared" si="39"/>
        <v>625</v>
      </c>
      <c r="B626" s="48" t="s">
        <v>96</v>
      </c>
      <c r="C626" s="49">
        <v>91</v>
      </c>
      <c r="D626" s="50">
        <v>42552</v>
      </c>
      <c r="E626" s="84">
        <f t="shared" si="38"/>
        <v>201607</v>
      </c>
      <c r="F626" s="84">
        <f t="shared" si="36"/>
        <v>201602</v>
      </c>
      <c r="G626" s="80">
        <f>IF(IFERROR(MATCH($B626,$B$1:B625,0),0)=0,1,0)</f>
        <v>0</v>
      </c>
      <c r="H626" s="80">
        <f t="array" ref="H626">IF(IFERROR(MATCH($B626&amp;E626,($B$1:B625)&amp;($E$1:E626),0),0)=0,1,0)</f>
        <v>1</v>
      </c>
      <c r="I626" s="80">
        <f t="shared" si="37"/>
        <v>91</v>
      </c>
      <c r="J626" s="82"/>
      <c r="K626" s="82"/>
      <c r="L626" s="82"/>
      <c r="M626" s="82"/>
      <c r="N626" s="82"/>
      <c r="O626" s="82"/>
      <c r="P626" s="82"/>
    </row>
    <row r="627" spans="1:16" x14ac:dyDescent="0.2">
      <c r="A627" s="80">
        <f t="shared" si="39"/>
        <v>626</v>
      </c>
      <c r="B627" s="48" t="s">
        <v>98</v>
      </c>
      <c r="C627" s="49">
        <v>445</v>
      </c>
      <c r="D627" s="50">
        <v>42552</v>
      </c>
      <c r="E627" s="84">
        <f t="shared" si="38"/>
        <v>201607</v>
      </c>
      <c r="F627" s="84">
        <f t="shared" si="36"/>
        <v>201602</v>
      </c>
      <c r="G627" s="80">
        <f>IF(IFERROR(MATCH($B627,$B$1:B626,0),0)=0,1,0)</f>
        <v>0</v>
      </c>
      <c r="H627" s="80">
        <f t="array" ref="H627">IF(IFERROR(MATCH($B627&amp;E627,($B$1:B626)&amp;($E$1:E627),0),0)=0,1,0)</f>
        <v>1</v>
      </c>
      <c r="I627" s="80">
        <f t="shared" si="37"/>
        <v>445</v>
      </c>
      <c r="J627" s="82"/>
      <c r="K627" s="82"/>
      <c r="L627" s="82"/>
      <c r="M627" s="82"/>
      <c r="N627" s="82"/>
      <c r="O627" s="82"/>
      <c r="P627" s="82"/>
    </row>
    <row r="628" spans="1:16" x14ac:dyDescent="0.2">
      <c r="A628" s="80">
        <f t="shared" si="39"/>
        <v>627</v>
      </c>
      <c r="B628" s="48" t="s">
        <v>100</v>
      </c>
      <c r="C628" s="49">
        <v>176</v>
      </c>
      <c r="D628" s="50">
        <v>42552</v>
      </c>
      <c r="E628" s="84">
        <f t="shared" si="38"/>
        <v>201607</v>
      </c>
      <c r="F628" s="84">
        <f t="shared" si="36"/>
        <v>201602</v>
      </c>
      <c r="G628" s="80">
        <f>IF(IFERROR(MATCH($B628,$B$1:B627,0),0)=0,1,0)</f>
        <v>0</v>
      </c>
      <c r="H628" s="80">
        <f t="array" ref="H628">IF(IFERROR(MATCH($B628&amp;E628,($B$1:B627)&amp;($E$1:E628),0),0)=0,1,0)</f>
        <v>1</v>
      </c>
      <c r="I628" s="80">
        <f t="shared" si="37"/>
        <v>176</v>
      </c>
      <c r="J628" s="82"/>
      <c r="K628" s="82"/>
      <c r="L628" s="82"/>
      <c r="M628" s="82"/>
      <c r="N628" s="82"/>
      <c r="O628" s="82"/>
      <c r="P628" s="82"/>
    </row>
    <row r="629" spans="1:16" x14ac:dyDescent="0.2">
      <c r="A629" s="80">
        <f t="shared" si="39"/>
        <v>628</v>
      </c>
      <c r="B629" s="51" t="s">
        <v>103</v>
      </c>
      <c r="C629" s="52">
        <v>5184</v>
      </c>
      <c r="D629" s="50">
        <v>42552</v>
      </c>
      <c r="E629" s="84">
        <f t="shared" si="38"/>
        <v>201607</v>
      </c>
      <c r="F629" s="84">
        <f t="shared" si="36"/>
        <v>201603</v>
      </c>
      <c r="G629" s="80">
        <f>IF(IFERROR(MATCH($B629,$B$1:B628,0),0)=0,1,0)</f>
        <v>0</v>
      </c>
      <c r="H629" s="80">
        <f t="array" ref="H629">IF(IFERROR(MATCH($B629&amp;E629,($B$1:B628)&amp;($E$1:E629),0),0)=0,1,0)</f>
        <v>1</v>
      </c>
      <c r="I629" s="80">
        <f t="shared" si="37"/>
        <v>5184</v>
      </c>
      <c r="J629" s="82"/>
      <c r="K629" s="82"/>
      <c r="L629" s="82"/>
      <c r="M629" s="82"/>
      <c r="N629" s="82"/>
      <c r="O629" s="82"/>
      <c r="P629" s="82"/>
    </row>
    <row r="630" spans="1:16" x14ac:dyDescent="0.2">
      <c r="A630" s="80">
        <f t="shared" si="39"/>
        <v>629</v>
      </c>
      <c r="B630" s="51" t="s">
        <v>105</v>
      </c>
      <c r="C630" s="52">
        <v>1654</v>
      </c>
      <c r="D630" s="50">
        <v>42552</v>
      </c>
      <c r="E630" s="84">
        <f t="shared" si="38"/>
        <v>201607</v>
      </c>
      <c r="F630" s="84">
        <f t="shared" si="36"/>
        <v>201603</v>
      </c>
      <c r="G630" s="80">
        <f>IF(IFERROR(MATCH($B630,$B$1:B629,0),0)=0,1,0)</f>
        <v>0</v>
      </c>
      <c r="H630" s="80">
        <f t="array" ref="H630">IF(IFERROR(MATCH($B630&amp;E630,($B$1:B629)&amp;($E$1:E630),0),0)=0,1,0)</f>
        <v>1</v>
      </c>
      <c r="I630" s="80">
        <f t="shared" si="37"/>
        <v>1654</v>
      </c>
      <c r="J630" s="82"/>
      <c r="K630" s="82"/>
      <c r="L630" s="82"/>
      <c r="M630" s="82"/>
      <c r="N630" s="82"/>
      <c r="O630" s="82"/>
      <c r="P630" s="82"/>
    </row>
    <row r="631" spans="1:16" x14ac:dyDescent="0.2">
      <c r="A631" s="80">
        <f t="shared" si="39"/>
        <v>630</v>
      </c>
      <c r="B631" s="48" t="s">
        <v>106</v>
      </c>
      <c r="C631" s="49">
        <v>1015</v>
      </c>
      <c r="D631" s="50">
        <v>42552</v>
      </c>
      <c r="E631" s="84">
        <f t="shared" si="38"/>
        <v>201607</v>
      </c>
      <c r="F631" s="84">
        <f t="shared" si="36"/>
        <v>201603</v>
      </c>
      <c r="G631" s="80">
        <f>IF(IFERROR(MATCH($B631,$B$1:B630,0),0)=0,1,0)</f>
        <v>0</v>
      </c>
      <c r="H631" s="80">
        <f t="array" ref="H631">IF(IFERROR(MATCH($B631&amp;E631,($B$1:B630)&amp;($E$1:E631),0),0)=0,1,0)</f>
        <v>1</v>
      </c>
      <c r="I631" s="80">
        <f t="shared" si="37"/>
        <v>1015</v>
      </c>
      <c r="J631" s="82"/>
      <c r="K631" s="82"/>
      <c r="L631" s="82"/>
      <c r="M631" s="82"/>
      <c r="N631" s="82"/>
      <c r="O631" s="82"/>
      <c r="P631" s="82"/>
    </row>
    <row r="632" spans="1:16" x14ac:dyDescent="0.2">
      <c r="A632" s="80">
        <f t="shared" si="39"/>
        <v>631</v>
      </c>
      <c r="B632" s="51" t="s">
        <v>107</v>
      </c>
      <c r="C632" s="52">
        <v>900</v>
      </c>
      <c r="D632" s="50">
        <v>42552</v>
      </c>
      <c r="E632" s="84">
        <f t="shared" si="38"/>
        <v>201607</v>
      </c>
      <c r="F632" s="84">
        <f t="shared" si="36"/>
        <v>201603</v>
      </c>
      <c r="G632" s="80">
        <f>IF(IFERROR(MATCH($B632,$B$1:B631,0),0)=0,1,0)</f>
        <v>0</v>
      </c>
      <c r="H632" s="80">
        <f t="array" ref="H632">IF(IFERROR(MATCH($B632&amp;E632,($B$1:B631)&amp;($E$1:E632),0),0)=0,1,0)</f>
        <v>1</v>
      </c>
      <c r="I632" s="80">
        <f t="shared" si="37"/>
        <v>900</v>
      </c>
      <c r="J632" s="82"/>
      <c r="K632" s="82"/>
      <c r="L632" s="82"/>
      <c r="M632" s="82"/>
      <c r="N632" s="82"/>
      <c r="O632" s="82"/>
      <c r="P632" s="82"/>
    </row>
    <row r="633" spans="1:16" x14ac:dyDescent="0.2">
      <c r="A633" s="80">
        <f t="shared" si="39"/>
        <v>632</v>
      </c>
      <c r="B633" s="51" t="s">
        <v>109</v>
      </c>
      <c r="C633" s="52">
        <v>596</v>
      </c>
      <c r="D633" s="50">
        <v>42552</v>
      </c>
      <c r="E633" s="84">
        <f t="shared" si="38"/>
        <v>201607</v>
      </c>
      <c r="F633" s="84">
        <f t="shared" si="36"/>
        <v>201603</v>
      </c>
      <c r="G633" s="80">
        <f>IF(IFERROR(MATCH($B633,$B$1:B632,0),0)=0,1,0)</f>
        <v>0</v>
      </c>
      <c r="H633" s="80">
        <f t="array" ref="H633">IF(IFERROR(MATCH($B633&amp;E633,($B$1:B632)&amp;($E$1:E633),0),0)=0,1,0)</f>
        <v>1</v>
      </c>
      <c r="I633" s="80">
        <f t="shared" si="37"/>
        <v>596</v>
      </c>
      <c r="J633" s="82"/>
      <c r="K633" s="82"/>
      <c r="L633" s="82"/>
      <c r="M633" s="82"/>
      <c r="N633" s="82"/>
      <c r="O633" s="82"/>
      <c r="P633" s="82"/>
    </row>
    <row r="634" spans="1:16" x14ac:dyDescent="0.2">
      <c r="A634" s="80">
        <f t="shared" si="39"/>
        <v>633</v>
      </c>
      <c r="B634" s="48" t="s">
        <v>112</v>
      </c>
      <c r="C634" s="49">
        <v>385</v>
      </c>
      <c r="D634" s="50">
        <v>42552</v>
      </c>
      <c r="E634" s="84">
        <f t="shared" si="38"/>
        <v>201607</v>
      </c>
      <c r="F634" s="84">
        <f t="shared" si="36"/>
        <v>201603</v>
      </c>
      <c r="G634" s="80">
        <f>IF(IFERROR(MATCH($B634,$B$1:B633,0),0)=0,1,0)</f>
        <v>0</v>
      </c>
      <c r="H634" s="80">
        <f t="array" ref="H634">IF(IFERROR(MATCH($B634&amp;E634,($B$1:B633)&amp;($E$1:E634),0),0)=0,1,0)</f>
        <v>1</v>
      </c>
      <c r="I634" s="80">
        <f t="shared" si="37"/>
        <v>385</v>
      </c>
      <c r="J634" s="82"/>
      <c r="K634" s="82"/>
      <c r="L634" s="82"/>
      <c r="M634" s="82"/>
      <c r="N634" s="82"/>
      <c r="O634" s="82"/>
      <c r="P634" s="82"/>
    </row>
    <row r="635" spans="1:16" x14ac:dyDescent="0.2">
      <c r="A635" s="80">
        <f t="shared" si="39"/>
        <v>634</v>
      </c>
      <c r="B635" s="48" t="s">
        <v>114</v>
      </c>
      <c r="C635" s="49">
        <v>54</v>
      </c>
      <c r="D635" s="50">
        <v>42552</v>
      </c>
      <c r="E635" s="84">
        <f t="shared" si="38"/>
        <v>201607</v>
      </c>
      <c r="F635" s="84">
        <f t="shared" si="36"/>
        <v>201603</v>
      </c>
      <c r="G635" s="80">
        <f>IF(IFERROR(MATCH($B635,$B$1:B634,0),0)=0,1,0)</f>
        <v>0</v>
      </c>
      <c r="H635" s="80">
        <f t="array" ref="H635">IF(IFERROR(MATCH($B635&amp;E635,($B$1:B634)&amp;($E$1:E635),0),0)=0,1,0)</f>
        <v>1</v>
      </c>
      <c r="I635" s="80">
        <f t="shared" si="37"/>
        <v>54</v>
      </c>
      <c r="J635" s="82"/>
      <c r="K635" s="82"/>
      <c r="L635" s="82"/>
      <c r="M635" s="82"/>
      <c r="N635" s="82"/>
      <c r="O635" s="82"/>
      <c r="P635" s="82"/>
    </row>
    <row r="636" spans="1:16" x14ac:dyDescent="0.2">
      <c r="A636" s="80">
        <f t="shared" si="39"/>
        <v>635</v>
      </c>
      <c r="B636" s="51" t="s">
        <v>117</v>
      </c>
      <c r="C636" s="52">
        <v>21</v>
      </c>
      <c r="D636" s="50">
        <v>42552</v>
      </c>
      <c r="E636" s="84">
        <f t="shared" si="38"/>
        <v>201607</v>
      </c>
      <c r="F636" s="84">
        <f t="shared" si="36"/>
        <v>201603</v>
      </c>
      <c r="G636" s="80">
        <f>IF(IFERROR(MATCH($B636,$B$1:B635,0),0)=0,1,0)</f>
        <v>0</v>
      </c>
      <c r="H636" s="80">
        <f t="array" ref="H636">IF(IFERROR(MATCH($B636&amp;E636,($B$1:B635)&amp;($E$1:E636),0),0)=0,1,0)</f>
        <v>1</v>
      </c>
      <c r="I636" s="80">
        <f t="shared" si="37"/>
        <v>21</v>
      </c>
      <c r="J636" s="82"/>
      <c r="K636" s="82"/>
      <c r="L636" s="82"/>
      <c r="M636" s="82"/>
      <c r="N636" s="82"/>
      <c r="O636" s="82"/>
      <c r="P636" s="82"/>
    </row>
    <row r="637" spans="1:16" x14ac:dyDescent="0.2">
      <c r="A637" s="80">
        <f t="shared" si="39"/>
        <v>636</v>
      </c>
      <c r="B637" s="48" t="s">
        <v>118</v>
      </c>
      <c r="C637" s="49">
        <v>111</v>
      </c>
      <c r="D637" s="50">
        <v>42552</v>
      </c>
      <c r="E637" s="84">
        <f t="shared" si="38"/>
        <v>201607</v>
      </c>
      <c r="F637" s="84">
        <f t="shared" si="36"/>
        <v>201603</v>
      </c>
      <c r="G637" s="80">
        <f>IF(IFERROR(MATCH($B637,$B$1:B636,0),0)=0,1,0)</f>
        <v>0</v>
      </c>
      <c r="H637" s="80">
        <f t="array" ref="H637">IF(IFERROR(MATCH($B637&amp;E637,($B$1:B636)&amp;($E$1:E637),0),0)=0,1,0)</f>
        <v>1</v>
      </c>
      <c r="I637" s="80">
        <f t="shared" si="37"/>
        <v>111</v>
      </c>
      <c r="J637" s="82"/>
      <c r="K637" s="82"/>
      <c r="L637" s="82"/>
      <c r="M637" s="82"/>
      <c r="N637" s="82"/>
      <c r="O637" s="82"/>
      <c r="P637" s="82"/>
    </row>
    <row r="638" spans="1:16" x14ac:dyDescent="0.2">
      <c r="A638" s="80">
        <f t="shared" si="39"/>
        <v>637</v>
      </c>
      <c r="B638" s="51" t="s">
        <v>119</v>
      </c>
      <c r="C638" s="52">
        <v>138</v>
      </c>
      <c r="D638" s="50">
        <v>42552</v>
      </c>
      <c r="E638" s="84">
        <f t="shared" si="38"/>
        <v>201607</v>
      </c>
      <c r="F638" s="84">
        <f t="shared" si="36"/>
        <v>201603</v>
      </c>
      <c r="G638" s="80">
        <f>IF(IFERROR(MATCH($B638,$B$1:B637,0),0)=0,1,0)</f>
        <v>0</v>
      </c>
      <c r="H638" s="80">
        <f t="array" ref="H638">IF(IFERROR(MATCH($B638&amp;E638,($B$1:B637)&amp;($E$1:E638),0),0)=0,1,0)</f>
        <v>1</v>
      </c>
      <c r="I638" s="80">
        <f t="shared" si="37"/>
        <v>138</v>
      </c>
      <c r="J638" s="82"/>
      <c r="K638" s="82"/>
      <c r="L638" s="82"/>
      <c r="M638" s="82"/>
      <c r="N638" s="82"/>
      <c r="O638" s="82"/>
      <c r="P638" s="82"/>
    </row>
    <row r="639" spans="1:16" x14ac:dyDescent="0.2">
      <c r="A639" s="80">
        <f t="shared" si="39"/>
        <v>638</v>
      </c>
      <c r="B639" s="51" t="s">
        <v>121</v>
      </c>
      <c r="C639" s="52">
        <v>420</v>
      </c>
      <c r="D639" s="50">
        <v>42552</v>
      </c>
      <c r="E639" s="84">
        <f t="shared" si="38"/>
        <v>201607</v>
      </c>
      <c r="F639" s="84">
        <f t="shared" si="36"/>
        <v>201603</v>
      </c>
      <c r="G639" s="80">
        <f>IF(IFERROR(MATCH($B639,$B$1:B638,0),0)=0,1,0)</f>
        <v>0</v>
      </c>
      <c r="H639" s="80">
        <f t="array" ref="H639">IF(IFERROR(MATCH($B639&amp;E639,($B$1:B638)&amp;($E$1:E639),0),0)=0,1,0)</f>
        <v>1</v>
      </c>
      <c r="I639" s="80">
        <f t="shared" si="37"/>
        <v>420</v>
      </c>
      <c r="J639" s="82"/>
      <c r="K639" s="82"/>
      <c r="L639" s="82"/>
      <c r="M639" s="82"/>
      <c r="N639" s="82"/>
      <c r="O639" s="82"/>
      <c r="P639" s="82"/>
    </row>
    <row r="640" spans="1:16" x14ac:dyDescent="0.2">
      <c r="A640" s="80">
        <f t="shared" si="39"/>
        <v>639</v>
      </c>
      <c r="B640" s="48" t="s">
        <v>122</v>
      </c>
      <c r="C640" s="49">
        <v>347</v>
      </c>
      <c r="D640" s="50">
        <v>42552</v>
      </c>
      <c r="E640" s="84">
        <f t="shared" si="38"/>
        <v>201607</v>
      </c>
      <c r="F640" s="84">
        <f t="shared" si="36"/>
        <v>201603</v>
      </c>
      <c r="G640" s="80">
        <f>IF(IFERROR(MATCH($B640,$B$1:B639,0),0)=0,1,0)</f>
        <v>0</v>
      </c>
      <c r="H640" s="80">
        <f t="array" ref="H640">IF(IFERROR(MATCH($B640&amp;E640,($B$1:B639)&amp;($E$1:E640),0),0)=0,1,0)</f>
        <v>1</v>
      </c>
      <c r="I640" s="80">
        <f t="shared" si="37"/>
        <v>347</v>
      </c>
      <c r="J640" s="82"/>
      <c r="K640" s="82"/>
      <c r="L640" s="82"/>
      <c r="M640" s="82"/>
      <c r="N640" s="82"/>
      <c r="O640" s="82"/>
      <c r="P640" s="82"/>
    </row>
    <row r="641" spans="1:16" x14ac:dyDescent="0.2">
      <c r="A641" s="80">
        <f t="shared" si="39"/>
        <v>640</v>
      </c>
      <c r="B641" s="51" t="s">
        <v>123</v>
      </c>
      <c r="C641" s="52">
        <v>100</v>
      </c>
      <c r="D641" s="50">
        <v>42552</v>
      </c>
      <c r="E641" s="84">
        <f t="shared" si="38"/>
        <v>201607</v>
      </c>
      <c r="F641" s="84">
        <f t="shared" si="36"/>
        <v>201603</v>
      </c>
      <c r="G641" s="80">
        <f>IF(IFERROR(MATCH($B641,$B$1:B640,0),0)=0,1,0)</f>
        <v>0</v>
      </c>
      <c r="H641" s="80">
        <f t="array" ref="H641">IF(IFERROR(MATCH($B641&amp;E641,($B$1:B640)&amp;($E$1:E641),0),0)=0,1,0)</f>
        <v>1</v>
      </c>
      <c r="I641" s="80">
        <f t="shared" si="37"/>
        <v>100</v>
      </c>
      <c r="J641" s="82"/>
      <c r="K641" s="82"/>
      <c r="L641" s="82"/>
      <c r="M641" s="82"/>
      <c r="N641" s="82"/>
      <c r="O641" s="82"/>
      <c r="P641" s="82"/>
    </row>
    <row r="642" spans="1:16" x14ac:dyDescent="0.2">
      <c r="A642" s="80">
        <f t="shared" si="39"/>
        <v>641</v>
      </c>
      <c r="B642" s="48" t="s">
        <v>124</v>
      </c>
      <c r="C642" s="49">
        <v>185</v>
      </c>
      <c r="D642" s="50">
        <v>42552</v>
      </c>
      <c r="E642" s="84">
        <f t="shared" si="38"/>
        <v>201607</v>
      </c>
      <c r="F642" s="84">
        <f t="shared" ref="F642:F705" si="40">INDEX($B:$E,MATCH(B642,$B:$B,0),4)</f>
        <v>201603</v>
      </c>
      <c r="G642" s="80">
        <f>IF(IFERROR(MATCH($B642,$B$1:B641,0),0)=0,1,0)</f>
        <v>0</v>
      </c>
      <c r="H642" s="80">
        <f t="array" ref="H642">IF(IFERROR(MATCH($B642&amp;E642,($B$1:B641)&amp;($E$1:E642),0),0)=0,1,0)</f>
        <v>1</v>
      </c>
      <c r="I642" s="80">
        <f t="shared" ref="I642:I705" si="41">SUMIFS($C:$C,$B:$B,$B642,$E:$E,$E642)</f>
        <v>185</v>
      </c>
      <c r="J642" s="82"/>
      <c r="K642" s="82"/>
      <c r="L642" s="82"/>
      <c r="M642" s="82"/>
      <c r="N642" s="82"/>
      <c r="O642" s="82"/>
      <c r="P642" s="82"/>
    </row>
    <row r="643" spans="1:16" x14ac:dyDescent="0.2">
      <c r="A643" s="80">
        <f t="shared" si="39"/>
        <v>642</v>
      </c>
      <c r="B643" s="48" t="s">
        <v>130</v>
      </c>
      <c r="C643" s="49">
        <v>45</v>
      </c>
      <c r="D643" s="50">
        <v>42552</v>
      </c>
      <c r="E643" s="84">
        <f t="shared" ref="E643:E706" si="42">_xlfn.NUMBERVALUE(YEAR(D643)&amp;IF(MONTH(D643)&lt;10,"0"&amp;MONTH(D643),MONTH(D643)))</f>
        <v>201607</v>
      </c>
      <c r="F643" s="84">
        <f t="shared" si="40"/>
        <v>201603</v>
      </c>
      <c r="G643" s="80">
        <f>IF(IFERROR(MATCH($B643,$B$1:B642,0),0)=0,1,0)</f>
        <v>0</v>
      </c>
      <c r="H643" s="80">
        <f t="array" ref="H643">IF(IFERROR(MATCH($B643&amp;E643,($B$1:B642)&amp;($E$1:E643),0),0)=0,1,0)</f>
        <v>1</v>
      </c>
      <c r="I643" s="80">
        <f t="shared" si="41"/>
        <v>45</v>
      </c>
      <c r="J643" s="82"/>
      <c r="K643" s="82"/>
      <c r="L643" s="82"/>
      <c r="M643" s="82"/>
      <c r="N643" s="82"/>
      <c r="O643" s="82"/>
      <c r="P643" s="82"/>
    </row>
    <row r="644" spans="1:16" x14ac:dyDescent="0.2">
      <c r="A644" s="80">
        <f t="shared" ref="A644:A707" si="43">A643+1</f>
        <v>643</v>
      </c>
      <c r="B644" s="48" t="s">
        <v>135</v>
      </c>
      <c r="C644" s="49">
        <v>533</v>
      </c>
      <c r="D644" s="50">
        <v>42552</v>
      </c>
      <c r="E644" s="84">
        <f t="shared" si="42"/>
        <v>201607</v>
      </c>
      <c r="F644" s="84">
        <f t="shared" si="40"/>
        <v>201604</v>
      </c>
      <c r="G644" s="80">
        <f>IF(IFERROR(MATCH($B644,$B$1:B643,0),0)=0,1,0)</f>
        <v>0</v>
      </c>
      <c r="H644" s="80">
        <f t="array" ref="H644">IF(IFERROR(MATCH($B644&amp;E644,($B$1:B643)&amp;($E$1:E644),0),0)=0,1,0)</f>
        <v>1</v>
      </c>
      <c r="I644" s="80">
        <f t="shared" si="41"/>
        <v>533</v>
      </c>
      <c r="J644" s="82"/>
      <c r="K644" s="82"/>
      <c r="L644" s="82"/>
      <c r="M644" s="82"/>
      <c r="N644" s="82"/>
      <c r="O644" s="82"/>
      <c r="P644" s="82"/>
    </row>
    <row r="645" spans="1:16" x14ac:dyDescent="0.2">
      <c r="A645" s="80">
        <f t="shared" si="43"/>
        <v>644</v>
      </c>
      <c r="B645" s="48" t="s">
        <v>137</v>
      </c>
      <c r="C645" s="49">
        <v>785</v>
      </c>
      <c r="D645" s="50">
        <v>42552</v>
      </c>
      <c r="E645" s="84">
        <f t="shared" si="42"/>
        <v>201607</v>
      </c>
      <c r="F645" s="84">
        <f t="shared" si="40"/>
        <v>201604</v>
      </c>
      <c r="G645" s="80">
        <f>IF(IFERROR(MATCH($B645,$B$1:B644,0),0)=0,1,0)</f>
        <v>0</v>
      </c>
      <c r="H645" s="80">
        <f t="array" ref="H645">IF(IFERROR(MATCH($B645&amp;E645,($B$1:B644)&amp;($E$1:E645),0),0)=0,1,0)</f>
        <v>1</v>
      </c>
      <c r="I645" s="80">
        <f t="shared" si="41"/>
        <v>785</v>
      </c>
      <c r="J645" s="82"/>
      <c r="K645" s="82"/>
      <c r="L645" s="82"/>
      <c r="M645" s="82"/>
      <c r="N645" s="82"/>
      <c r="O645" s="82"/>
      <c r="P645" s="82"/>
    </row>
    <row r="646" spans="1:16" x14ac:dyDescent="0.2">
      <c r="A646" s="80">
        <f t="shared" si="43"/>
        <v>645</v>
      </c>
      <c r="B646" s="51" t="s">
        <v>138</v>
      </c>
      <c r="C646" s="52">
        <v>354</v>
      </c>
      <c r="D646" s="50">
        <v>42552</v>
      </c>
      <c r="E646" s="84">
        <f t="shared" si="42"/>
        <v>201607</v>
      </c>
      <c r="F646" s="84">
        <f t="shared" si="40"/>
        <v>201604</v>
      </c>
      <c r="G646" s="80">
        <f>IF(IFERROR(MATCH($B646,$B$1:B645,0),0)=0,1,0)</f>
        <v>0</v>
      </c>
      <c r="H646" s="80">
        <f t="array" ref="H646">IF(IFERROR(MATCH($B646&amp;E646,($B$1:B645)&amp;($E$1:E646),0),0)=0,1,0)</f>
        <v>1</v>
      </c>
      <c r="I646" s="80">
        <f t="shared" si="41"/>
        <v>354</v>
      </c>
      <c r="J646" s="82"/>
      <c r="K646" s="82"/>
      <c r="L646" s="82"/>
      <c r="M646" s="82"/>
      <c r="N646" s="82"/>
      <c r="O646" s="82"/>
      <c r="P646" s="82"/>
    </row>
    <row r="647" spans="1:16" x14ac:dyDescent="0.2">
      <c r="A647" s="80">
        <f t="shared" si="43"/>
        <v>646</v>
      </c>
      <c r="B647" s="48" t="s">
        <v>139</v>
      </c>
      <c r="C647" s="49">
        <v>434</v>
      </c>
      <c r="D647" s="50">
        <v>42552</v>
      </c>
      <c r="E647" s="84">
        <f t="shared" si="42"/>
        <v>201607</v>
      </c>
      <c r="F647" s="84">
        <f t="shared" si="40"/>
        <v>201604</v>
      </c>
      <c r="G647" s="80">
        <f>IF(IFERROR(MATCH($B647,$B$1:B646,0),0)=0,1,0)</f>
        <v>0</v>
      </c>
      <c r="H647" s="80">
        <f t="array" ref="H647">IF(IFERROR(MATCH($B647&amp;E647,($B$1:B646)&amp;($E$1:E647),0),0)=0,1,0)</f>
        <v>1</v>
      </c>
      <c r="I647" s="80">
        <f t="shared" si="41"/>
        <v>434</v>
      </c>
      <c r="J647" s="82"/>
      <c r="K647" s="82"/>
      <c r="L647" s="82"/>
      <c r="M647" s="82"/>
      <c r="N647" s="82"/>
      <c r="O647" s="82"/>
      <c r="P647" s="82"/>
    </row>
    <row r="648" spans="1:16" x14ac:dyDescent="0.2">
      <c r="A648" s="80">
        <f t="shared" si="43"/>
        <v>647</v>
      </c>
      <c r="B648" s="48" t="s">
        <v>141</v>
      </c>
      <c r="C648" s="49">
        <v>173</v>
      </c>
      <c r="D648" s="50">
        <v>42552</v>
      </c>
      <c r="E648" s="84">
        <f t="shared" si="42"/>
        <v>201607</v>
      </c>
      <c r="F648" s="84">
        <f t="shared" si="40"/>
        <v>201604</v>
      </c>
      <c r="G648" s="80">
        <f>IF(IFERROR(MATCH($B648,$B$1:B647,0),0)=0,1,0)</f>
        <v>0</v>
      </c>
      <c r="H648" s="80">
        <f t="array" ref="H648">IF(IFERROR(MATCH($B648&amp;E648,($B$1:B647)&amp;($E$1:E648),0),0)=0,1,0)</f>
        <v>1</v>
      </c>
      <c r="I648" s="80">
        <f t="shared" si="41"/>
        <v>173</v>
      </c>
      <c r="J648" s="82"/>
      <c r="K648" s="82"/>
      <c r="L648" s="82"/>
      <c r="M648" s="82"/>
      <c r="N648" s="82"/>
      <c r="O648" s="82"/>
      <c r="P648" s="82"/>
    </row>
    <row r="649" spans="1:16" x14ac:dyDescent="0.2">
      <c r="A649" s="80">
        <f t="shared" si="43"/>
        <v>648</v>
      </c>
      <c r="B649" s="51" t="s">
        <v>142</v>
      </c>
      <c r="C649" s="52">
        <v>174</v>
      </c>
      <c r="D649" s="50">
        <v>42552</v>
      </c>
      <c r="E649" s="84">
        <f t="shared" si="42"/>
        <v>201607</v>
      </c>
      <c r="F649" s="84">
        <f t="shared" si="40"/>
        <v>201604</v>
      </c>
      <c r="G649" s="80">
        <f>IF(IFERROR(MATCH($B649,$B$1:B648,0),0)=0,1,0)</f>
        <v>0</v>
      </c>
      <c r="H649" s="80">
        <f t="array" ref="H649">IF(IFERROR(MATCH($B649&amp;E649,($B$1:B648)&amp;($E$1:E649),0),0)=0,1,0)</f>
        <v>1</v>
      </c>
      <c r="I649" s="80">
        <f t="shared" si="41"/>
        <v>174</v>
      </c>
      <c r="J649" s="82"/>
      <c r="K649" s="82"/>
      <c r="L649" s="82"/>
      <c r="M649" s="82"/>
      <c r="N649" s="82"/>
      <c r="O649" s="82"/>
      <c r="P649" s="82"/>
    </row>
    <row r="650" spans="1:16" x14ac:dyDescent="0.2">
      <c r="A650" s="80">
        <f t="shared" si="43"/>
        <v>649</v>
      </c>
      <c r="B650" s="48" t="s">
        <v>145</v>
      </c>
      <c r="C650" s="49">
        <v>105</v>
      </c>
      <c r="D650" s="50">
        <v>42552</v>
      </c>
      <c r="E650" s="84">
        <f t="shared" si="42"/>
        <v>201607</v>
      </c>
      <c r="F650" s="84">
        <f t="shared" si="40"/>
        <v>201604</v>
      </c>
      <c r="G650" s="80">
        <f>IF(IFERROR(MATCH($B650,$B$1:B649,0),0)=0,1,0)</f>
        <v>0</v>
      </c>
      <c r="H650" s="80">
        <f t="array" ref="H650">IF(IFERROR(MATCH($B650&amp;E650,($B$1:B649)&amp;($E$1:E650),0),0)=0,1,0)</f>
        <v>1</v>
      </c>
      <c r="I650" s="80">
        <f t="shared" si="41"/>
        <v>105</v>
      </c>
      <c r="J650" s="82"/>
      <c r="K650" s="82"/>
      <c r="L650" s="82"/>
      <c r="M650" s="82"/>
      <c r="N650" s="82"/>
      <c r="O650" s="82"/>
      <c r="P650" s="82"/>
    </row>
    <row r="651" spans="1:16" x14ac:dyDescent="0.2">
      <c r="A651" s="80">
        <f t="shared" si="43"/>
        <v>650</v>
      </c>
      <c r="B651" s="51" t="s">
        <v>146</v>
      </c>
      <c r="C651" s="52">
        <v>72</v>
      </c>
      <c r="D651" s="50">
        <v>42552</v>
      </c>
      <c r="E651" s="84">
        <f t="shared" si="42"/>
        <v>201607</v>
      </c>
      <c r="F651" s="84">
        <f t="shared" si="40"/>
        <v>201604</v>
      </c>
      <c r="G651" s="80">
        <f>IF(IFERROR(MATCH($B651,$B$1:B650,0),0)=0,1,0)</f>
        <v>0</v>
      </c>
      <c r="H651" s="80">
        <f t="array" ref="H651">IF(IFERROR(MATCH($B651&amp;E651,($B$1:B650)&amp;($E$1:E651),0),0)=0,1,0)</f>
        <v>1</v>
      </c>
      <c r="I651" s="80">
        <f t="shared" si="41"/>
        <v>72</v>
      </c>
      <c r="J651" s="82"/>
      <c r="K651" s="82"/>
      <c r="L651" s="82"/>
      <c r="M651" s="82"/>
      <c r="N651" s="82"/>
      <c r="O651" s="82"/>
      <c r="P651" s="82"/>
    </row>
    <row r="652" spans="1:16" x14ac:dyDescent="0.2">
      <c r="A652" s="80">
        <f t="shared" si="43"/>
        <v>651</v>
      </c>
      <c r="B652" s="48" t="s">
        <v>147</v>
      </c>
      <c r="C652" s="49">
        <v>292</v>
      </c>
      <c r="D652" s="50">
        <v>42552</v>
      </c>
      <c r="E652" s="84">
        <f t="shared" si="42"/>
        <v>201607</v>
      </c>
      <c r="F652" s="84">
        <f t="shared" si="40"/>
        <v>201604</v>
      </c>
      <c r="G652" s="80">
        <f>IF(IFERROR(MATCH($B652,$B$1:B651,0),0)=0,1,0)</f>
        <v>0</v>
      </c>
      <c r="H652" s="80">
        <f t="array" ref="H652">IF(IFERROR(MATCH($B652&amp;E652,($B$1:B651)&amp;($E$1:E652),0),0)=0,1,0)</f>
        <v>1</v>
      </c>
      <c r="I652" s="80">
        <f t="shared" si="41"/>
        <v>292</v>
      </c>
      <c r="J652" s="82"/>
      <c r="K652" s="82"/>
      <c r="L652" s="82"/>
      <c r="M652" s="82"/>
      <c r="N652" s="82"/>
      <c r="O652" s="82"/>
      <c r="P652" s="82"/>
    </row>
    <row r="653" spans="1:16" x14ac:dyDescent="0.2">
      <c r="A653" s="80">
        <f t="shared" si="43"/>
        <v>652</v>
      </c>
      <c r="B653" s="51" t="s">
        <v>148</v>
      </c>
      <c r="C653" s="52">
        <v>7.0000000000000009</v>
      </c>
      <c r="D653" s="50">
        <v>42552</v>
      </c>
      <c r="E653" s="84">
        <f t="shared" si="42"/>
        <v>201607</v>
      </c>
      <c r="F653" s="84">
        <f t="shared" si="40"/>
        <v>201604</v>
      </c>
      <c r="G653" s="80">
        <f>IF(IFERROR(MATCH($B653,$B$1:B652,0),0)=0,1,0)</f>
        <v>0</v>
      </c>
      <c r="H653" s="80">
        <f t="array" ref="H653">IF(IFERROR(MATCH($B653&amp;E653,($B$1:B652)&amp;($E$1:E653),0),0)=0,1,0)</f>
        <v>1</v>
      </c>
      <c r="I653" s="80">
        <f t="shared" si="41"/>
        <v>7.0000000000000009</v>
      </c>
      <c r="J653" s="82"/>
      <c r="K653" s="82"/>
      <c r="L653" s="82"/>
      <c r="M653" s="82"/>
      <c r="N653" s="82"/>
      <c r="O653" s="82"/>
      <c r="P653" s="82"/>
    </row>
    <row r="654" spans="1:16" x14ac:dyDescent="0.2">
      <c r="A654" s="80">
        <f t="shared" si="43"/>
        <v>653</v>
      </c>
      <c r="B654" s="48" t="s">
        <v>149</v>
      </c>
      <c r="C654" s="49">
        <v>105</v>
      </c>
      <c r="D654" s="50">
        <v>42552</v>
      </c>
      <c r="E654" s="84">
        <f t="shared" si="42"/>
        <v>201607</v>
      </c>
      <c r="F654" s="84">
        <f t="shared" si="40"/>
        <v>201604</v>
      </c>
      <c r="G654" s="80">
        <f>IF(IFERROR(MATCH($B654,$B$1:B653,0),0)=0,1,0)</f>
        <v>0</v>
      </c>
      <c r="H654" s="80">
        <f t="array" ref="H654">IF(IFERROR(MATCH($B654&amp;E654,($B$1:B653)&amp;($E$1:E654),0),0)=0,1,0)</f>
        <v>1</v>
      </c>
      <c r="I654" s="80">
        <f t="shared" si="41"/>
        <v>105</v>
      </c>
      <c r="J654" s="82"/>
      <c r="K654" s="82"/>
      <c r="L654" s="82"/>
      <c r="M654" s="82"/>
      <c r="N654" s="82"/>
      <c r="O654" s="82"/>
      <c r="P654" s="82"/>
    </row>
    <row r="655" spans="1:16" x14ac:dyDescent="0.2">
      <c r="A655" s="80">
        <f t="shared" si="43"/>
        <v>654</v>
      </c>
      <c r="B655" s="51" t="s">
        <v>150</v>
      </c>
      <c r="C655" s="52">
        <v>60</v>
      </c>
      <c r="D655" s="50">
        <v>42552</v>
      </c>
      <c r="E655" s="84">
        <f t="shared" si="42"/>
        <v>201607</v>
      </c>
      <c r="F655" s="84">
        <f t="shared" si="40"/>
        <v>201604</v>
      </c>
      <c r="G655" s="80">
        <f>IF(IFERROR(MATCH($B655,$B$1:B654,0),0)=0,1,0)</f>
        <v>0</v>
      </c>
      <c r="H655" s="80">
        <f t="array" ref="H655">IF(IFERROR(MATCH($B655&amp;E655,($B$1:B654)&amp;($E$1:E655),0),0)=0,1,0)</f>
        <v>1</v>
      </c>
      <c r="I655" s="80">
        <f t="shared" si="41"/>
        <v>60</v>
      </c>
      <c r="J655" s="82"/>
      <c r="K655" s="82"/>
      <c r="L655" s="82"/>
      <c r="M655" s="82"/>
      <c r="N655" s="82"/>
      <c r="O655" s="82"/>
      <c r="P655" s="82"/>
    </row>
    <row r="656" spans="1:16" x14ac:dyDescent="0.2">
      <c r="A656" s="80">
        <f t="shared" si="43"/>
        <v>655</v>
      </c>
      <c r="B656" s="51" t="s">
        <v>152</v>
      </c>
      <c r="C656" s="52">
        <v>123.99999999999999</v>
      </c>
      <c r="D656" s="50">
        <v>42552</v>
      </c>
      <c r="E656" s="84">
        <f t="shared" si="42"/>
        <v>201607</v>
      </c>
      <c r="F656" s="84">
        <f t="shared" si="40"/>
        <v>201604</v>
      </c>
      <c r="G656" s="80">
        <f>IF(IFERROR(MATCH($B656,$B$1:B655,0),0)=0,1,0)</f>
        <v>0</v>
      </c>
      <c r="H656" s="80">
        <f t="array" ref="H656">IF(IFERROR(MATCH($B656&amp;E656,($B$1:B655)&amp;($E$1:E656),0),0)=0,1,0)</f>
        <v>1</v>
      </c>
      <c r="I656" s="80">
        <f t="shared" si="41"/>
        <v>123.99999999999999</v>
      </c>
      <c r="J656" s="82"/>
      <c r="K656" s="82"/>
      <c r="L656" s="82"/>
      <c r="M656" s="82"/>
      <c r="N656" s="82"/>
      <c r="O656" s="82"/>
      <c r="P656" s="82"/>
    </row>
    <row r="657" spans="1:16" x14ac:dyDescent="0.2">
      <c r="A657" s="80">
        <f t="shared" si="43"/>
        <v>656</v>
      </c>
      <c r="B657" s="51" t="s">
        <v>154</v>
      </c>
      <c r="C657" s="52">
        <v>129</v>
      </c>
      <c r="D657" s="50">
        <v>42552</v>
      </c>
      <c r="E657" s="84">
        <f t="shared" si="42"/>
        <v>201607</v>
      </c>
      <c r="F657" s="84">
        <f t="shared" si="40"/>
        <v>201604</v>
      </c>
      <c r="G657" s="80">
        <f>IF(IFERROR(MATCH($B657,$B$1:B656,0),0)=0,1,0)</f>
        <v>0</v>
      </c>
      <c r="H657" s="80">
        <f t="array" ref="H657">IF(IFERROR(MATCH($B657&amp;E657,($B$1:B656)&amp;($E$1:E657),0),0)=0,1,0)</f>
        <v>1</v>
      </c>
      <c r="I657" s="80">
        <f t="shared" si="41"/>
        <v>129</v>
      </c>
      <c r="J657" s="82"/>
      <c r="K657" s="82"/>
      <c r="L657" s="82"/>
      <c r="M657" s="82"/>
      <c r="N657" s="82"/>
      <c r="O657" s="82"/>
      <c r="P657" s="82"/>
    </row>
    <row r="658" spans="1:16" x14ac:dyDescent="0.2">
      <c r="A658" s="80">
        <f t="shared" si="43"/>
        <v>657</v>
      </c>
      <c r="B658" s="48" t="s">
        <v>155</v>
      </c>
      <c r="C658" s="49">
        <v>50</v>
      </c>
      <c r="D658" s="50">
        <v>42552</v>
      </c>
      <c r="E658" s="84">
        <f t="shared" si="42"/>
        <v>201607</v>
      </c>
      <c r="F658" s="84">
        <f t="shared" si="40"/>
        <v>201604</v>
      </c>
      <c r="G658" s="80">
        <f>IF(IFERROR(MATCH($B658,$B$1:B657,0),0)=0,1,0)</f>
        <v>0</v>
      </c>
      <c r="H658" s="80">
        <f t="array" ref="H658">IF(IFERROR(MATCH($B658&amp;E658,($B$1:B657)&amp;($E$1:E658),0),0)=0,1,0)</f>
        <v>1</v>
      </c>
      <c r="I658" s="80">
        <f t="shared" si="41"/>
        <v>50</v>
      </c>
      <c r="J658" s="82"/>
      <c r="K658" s="82"/>
      <c r="L658" s="82"/>
      <c r="M658" s="82"/>
      <c r="N658" s="82"/>
      <c r="O658" s="82"/>
      <c r="P658" s="82"/>
    </row>
    <row r="659" spans="1:16" x14ac:dyDescent="0.2">
      <c r="A659" s="80">
        <f t="shared" si="43"/>
        <v>658</v>
      </c>
      <c r="B659" s="51" t="s">
        <v>156</v>
      </c>
      <c r="C659" s="52">
        <v>176</v>
      </c>
      <c r="D659" s="50">
        <v>42552</v>
      </c>
      <c r="E659" s="84">
        <f t="shared" si="42"/>
        <v>201607</v>
      </c>
      <c r="F659" s="84">
        <f t="shared" si="40"/>
        <v>201604</v>
      </c>
      <c r="G659" s="80">
        <f>IF(IFERROR(MATCH($B659,$B$1:B658,0),0)=0,1,0)</f>
        <v>0</v>
      </c>
      <c r="H659" s="80">
        <f t="array" ref="H659">IF(IFERROR(MATCH($B659&amp;E659,($B$1:B658)&amp;($E$1:E659),0),0)=0,1,0)</f>
        <v>1</v>
      </c>
      <c r="I659" s="80">
        <f t="shared" si="41"/>
        <v>176</v>
      </c>
      <c r="J659" s="82"/>
      <c r="K659" s="82"/>
      <c r="L659" s="82"/>
      <c r="M659" s="82"/>
      <c r="N659" s="82"/>
      <c r="O659" s="82"/>
      <c r="P659" s="82"/>
    </row>
    <row r="660" spans="1:16" x14ac:dyDescent="0.2">
      <c r="A660" s="80">
        <f t="shared" si="43"/>
        <v>659</v>
      </c>
      <c r="B660" s="48" t="s">
        <v>157</v>
      </c>
      <c r="C660" s="49">
        <v>1589</v>
      </c>
      <c r="D660" s="50">
        <v>42552</v>
      </c>
      <c r="E660" s="84">
        <f t="shared" si="42"/>
        <v>201607</v>
      </c>
      <c r="F660" s="84">
        <f t="shared" si="40"/>
        <v>201604</v>
      </c>
      <c r="G660" s="80">
        <f>IF(IFERROR(MATCH($B660,$B$1:B659,0),0)=0,1,0)</f>
        <v>0</v>
      </c>
      <c r="H660" s="80">
        <f t="array" ref="H660">IF(IFERROR(MATCH($B660&amp;E660,($B$1:B659)&amp;($E$1:E660),0),0)=0,1,0)</f>
        <v>1</v>
      </c>
      <c r="I660" s="80">
        <f t="shared" si="41"/>
        <v>1589</v>
      </c>
      <c r="J660" s="82"/>
      <c r="K660" s="82"/>
      <c r="L660" s="82"/>
      <c r="M660" s="82"/>
      <c r="N660" s="82"/>
      <c r="O660" s="82"/>
      <c r="P660" s="82"/>
    </row>
    <row r="661" spans="1:16" x14ac:dyDescent="0.2">
      <c r="A661" s="80">
        <f t="shared" si="43"/>
        <v>660</v>
      </c>
      <c r="B661" s="51" t="s">
        <v>158</v>
      </c>
      <c r="C661" s="52">
        <v>197</v>
      </c>
      <c r="D661" s="50">
        <v>42552</v>
      </c>
      <c r="E661" s="84">
        <f t="shared" si="42"/>
        <v>201607</v>
      </c>
      <c r="F661" s="84">
        <f t="shared" si="40"/>
        <v>201604</v>
      </c>
      <c r="G661" s="80">
        <f>IF(IFERROR(MATCH($B661,$B$1:B660,0),0)=0,1,0)</f>
        <v>0</v>
      </c>
      <c r="H661" s="80">
        <f t="array" ref="H661">IF(IFERROR(MATCH($B661&amp;E661,($B$1:B660)&amp;($E$1:E661),0),0)=0,1,0)</f>
        <v>1</v>
      </c>
      <c r="I661" s="80">
        <f t="shared" si="41"/>
        <v>197</v>
      </c>
      <c r="J661" s="82"/>
      <c r="K661" s="82"/>
      <c r="L661" s="82"/>
      <c r="M661" s="82"/>
      <c r="N661" s="82"/>
      <c r="O661" s="82"/>
      <c r="P661" s="82"/>
    </row>
    <row r="662" spans="1:16" x14ac:dyDescent="0.2">
      <c r="A662" s="80">
        <f t="shared" si="43"/>
        <v>661</v>
      </c>
      <c r="B662" s="48" t="s">
        <v>159</v>
      </c>
      <c r="C662" s="49">
        <v>231</v>
      </c>
      <c r="D662" s="50">
        <v>42552</v>
      </c>
      <c r="E662" s="84">
        <f t="shared" si="42"/>
        <v>201607</v>
      </c>
      <c r="F662" s="84">
        <f t="shared" si="40"/>
        <v>201604</v>
      </c>
      <c r="G662" s="80">
        <f>IF(IFERROR(MATCH($B662,$B$1:B661,0),0)=0,1,0)</f>
        <v>0</v>
      </c>
      <c r="H662" s="80">
        <f t="array" ref="H662">IF(IFERROR(MATCH($B662&amp;E662,($B$1:B661)&amp;($E$1:E662),0),0)=0,1,0)</f>
        <v>1</v>
      </c>
      <c r="I662" s="80">
        <f t="shared" si="41"/>
        <v>231</v>
      </c>
      <c r="J662" s="82"/>
      <c r="K662" s="82"/>
      <c r="L662" s="82"/>
      <c r="M662" s="82"/>
      <c r="N662" s="82"/>
      <c r="O662" s="82"/>
      <c r="P662" s="82"/>
    </row>
    <row r="663" spans="1:16" x14ac:dyDescent="0.2">
      <c r="A663" s="80">
        <f t="shared" si="43"/>
        <v>662</v>
      </c>
      <c r="B663" s="51" t="s">
        <v>160</v>
      </c>
      <c r="C663" s="52">
        <v>33</v>
      </c>
      <c r="D663" s="50">
        <v>42552</v>
      </c>
      <c r="E663" s="84">
        <f t="shared" si="42"/>
        <v>201607</v>
      </c>
      <c r="F663" s="84">
        <f t="shared" si="40"/>
        <v>201604</v>
      </c>
      <c r="G663" s="80">
        <f>IF(IFERROR(MATCH($B663,$B$1:B662,0),0)=0,1,0)</f>
        <v>0</v>
      </c>
      <c r="H663" s="80">
        <f t="array" ref="H663">IF(IFERROR(MATCH($B663&amp;E663,($B$1:B662)&amp;($E$1:E663),0),0)=0,1,0)</f>
        <v>1</v>
      </c>
      <c r="I663" s="80">
        <f t="shared" si="41"/>
        <v>33</v>
      </c>
      <c r="J663" s="82"/>
      <c r="K663" s="82"/>
      <c r="L663" s="82"/>
      <c r="M663" s="82"/>
      <c r="N663" s="82"/>
      <c r="O663" s="82"/>
      <c r="P663" s="82"/>
    </row>
    <row r="664" spans="1:16" x14ac:dyDescent="0.2">
      <c r="A664" s="80">
        <f t="shared" si="43"/>
        <v>663</v>
      </c>
      <c r="B664" s="48" t="s">
        <v>163</v>
      </c>
      <c r="C664" s="49">
        <v>2570</v>
      </c>
      <c r="D664" s="50">
        <v>42552</v>
      </c>
      <c r="E664" s="84">
        <f t="shared" si="42"/>
        <v>201607</v>
      </c>
      <c r="F664" s="84">
        <f t="shared" si="40"/>
        <v>201605</v>
      </c>
      <c r="G664" s="80">
        <f>IF(IFERROR(MATCH($B664,$B$1:B663,0),0)=0,1,0)</f>
        <v>0</v>
      </c>
      <c r="H664" s="80">
        <f t="array" ref="H664">IF(IFERROR(MATCH($B664&amp;E664,($B$1:B663)&amp;($E$1:E664),0),0)=0,1,0)</f>
        <v>1</v>
      </c>
      <c r="I664" s="80">
        <f t="shared" si="41"/>
        <v>2570</v>
      </c>
      <c r="J664" s="82"/>
      <c r="K664" s="82"/>
      <c r="L664" s="82"/>
      <c r="M664" s="82"/>
      <c r="N664" s="82"/>
      <c r="O664" s="82"/>
      <c r="P664" s="82"/>
    </row>
    <row r="665" spans="1:16" x14ac:dyDescent="0.2">
      <c r="A665" s="80">
        <f t="shared" si="43"/>
        <v>664</v>
      </c>
      <c r="B665" s="48" t="s">
        <v>165</v>
      </c>
      <c r="C665" s="49">
        <v>388</v>
      </c>
      <c r="D665" s="50">
        <v>42552</v>
      </c>
      <c r="E665" s="84">
        <f t="shared" si="42"/>
        <v>201607</v>
      </c>
      <c r="F665" s="84">
        <f t="shared" si="40"/>
        <v>201605</v>
      </c>
      <c r="G665" s="80">
        <f>IF(IFERROR(MATCH($B665,$B$1:B664,0),0)=0,1,0)</f>
        <v>0</v>
      </c>
      <c r="H665" s="80">
        <f t="array" ref="H665">IF(IFERROR(MATCH($B665&amp;E665,($B$1:B664)&amp;($E$1:E665),0),0)=0,1,0)</f>
        <v>1</v>
      </c>
      <c r="I665" s="80">
        <f t="shared" si="41"/>
        <v>388</v>
      </c>
      <c r="J665" s="82"/>
      <c r="K665" s="82"/>
      <c r="L665" s="82"/>
      <c r="M665" s="82"/>
      <c r="N665" s="82"/>
      <c r="O665" s="82"/>
      <c r="P665" s="82"/>
    </row>
    <row r="666" spans="1:16" x14ac:dyDescent="0.2">
      <c r="A666" s="80">
        <f t="shared" si="43"/>
        <v>665</v>
      </c>
      <c r="B666" s="48" t="s">
        <v>167</v>
      </c>
      <c r="C666" s="49">
        <v>626</v>
      </c>
      <c r="D666" s="50">
        <v>42552</v>
      </c>
      <c r="E666" s="84">
        <f t="shared" si="42"/>
        <v>201607</v>
      </c>
      <c r="F666" s="84">
        <f t="shared" si="40"/>
        <v>201605</v>
      </c>
      <c r="G666" s="80">
        <f>IF(IFERROR(MATCH($B666,$B$1:B665,0),0)=0,1,0)</f>
        <v>0</v>
      </c>
      <c r="H666" s="80">
        <f t="array" ref="H666">IF(IFERROR(MATCH($B666&amp;E666,($B$1:B665)&amp;($E$1:E666),0),0)=0,1,0)</f>
        <v>1</v>
      </c>
      <c r="I666" s="80">
        <f t="shared" si="41"/>
        <v>626</v>
      </c>
      <c r="J666" s="82"/>
      <c r="K666" s="82"/>
      <c r="L666" s="82"/>
      <c r="M666" s="82"/>
      <c r="N666" s="82"/>
      <c r="O666" s="82"/>
      <c r="P666" s="82"/>
    </row>
    <row r="667" spans="1:16" x14ac:dyDescent="0.2">
      <c r="A667" s="80">
        <f t="shared" si="43"/>
        <v>666</v>
      </c>
      <c r="B667" s="48" t="s">
        <v>169</v>
      </c>
      <c r="C667" s="49">
        <v>1011.9999999999999</v>
      </c>
      <c r="D667" s="50">
        <v>42552</v>
      </c>
      <c r="E667" s="84">
        <f t="shared" si="42"/>
        <v>201607</v>
      </c>
      <c r="F667" s="84">
        <f t="shared" si="40"/>
        <v>201605</v>
      </c>
      <c r="G667" s="80">
        <f>IF(IFERROR(MATCH($B667,$B$1:B666,0),0)=0,1,0)</f>
        <v>0</v>
      </c>
      <c r="H667" s="80">
        <f t="array" ref="H667">IF(IFERROR(MATCH($B667&amp;E667,($B$1:B666)&amp;($E$1:E667),0),0)=0,1,0)</f>
        <v>1</v>
      </c>
      <c r="I667" s="80">
        <f t="shared" si="41"/>
        <v>1011.9999999999999</v>
      </c>
      <c r="J667" s="82"/>
      <c r="K667" s="82"/>
      <c r="L667" s="82"/>
      <c r="M667" s="82"/>
      <c r="N667" s="82"/>
      <c r="O667" s="82"/>
      <c r="P667" s="82"/>
    </row>
    <row r="668" spans="1:16" x14ac:dyDescent="0.2">
      <c r="A668" s="80">
        <f t="shared" si="43"/>
        <v>667</v>
      </c>
      <c r="B668" s="48" t="s">
        <v>171</v>
      </c>
      <c r="C668" s="49">
        <v>479</v>
      </c>
      <c r="D668" s="50">
        <v>42552</v>
      </c>
      <c r="E668" s="84">
        <f t="shared" si="42"/>
        <v>201607</v>
      </c>
      <c r="F668" s="84">
        <f t="shared" si="40"/>
        <v>201605</v>
      </c>
      <c r="G668" s="80">
        <f>IF(IFERROR(MATCH($B668,$B$1:B667,0),0)=0,1,0)</f>
        <v>0</v>
      </c>
      <c r="H668" s="80">
        <f t="array" ref="H668">IF(IFERROR(MATCH($B668&amp;E668,($B$1:B667)&amp;($E$1:E668),0),0)=0,1,0)</f>
        <v>1</v>
      </c>
      <c r="I668" s="80">
        <f t="shared" si="41"/>
        <v>479</v>
      </c>
      <c r="J668" s="82"/>
      <c r="K668" s="82"/>
      <c r="L668" s="82"/>
      <c r="M668" s="82"/>
      <c r="N668" s="82"/>
      <c r="O668" s="82"/>
      <c r="P668" s="82"/>
    </row>
    <row r="669" spans="1:16" x14ac:dyDescent="0.2">
      <c r="A669" s="80">
        <f t="shared" si="43"/>
        <v>668</v>
      </c>
      <c r="B669" s="48" t="s">
        <v>173</v>
      </c>
      <c r="C669" s="49">
        <v>311</v>
      </c>
      <c r="D669" s="50">
        <v>42552</v>
      </c>
      <c r="E669" s="84">
        <f t="shared" si="42"/>
        <v>201607</v>
      </c>
      <c r="F669" s="84">
        <f t="shared" si="40"/>
        <v>201605</v>
      </c>
      <c r="G669" s="80">
        <f>IF(IFERROR(MATCH($B669,$B$1:B668,0),0)=0,1,0)</f>
        <v>0</v>
      </c>
      <c r="H669" s="80">
        <f t="array" ref="H669">IF(IFERROR(MATCH($B669&amp;E669,($B$1:B668)&amp;($E$1:E669),0),0)=0,1,0)</f>
        <v>1</v>
      </c>
      <c r="I669" s="80">
        <f t="shared" si="41"/>
        <v>311</v>
      </c>
      <c r="J669" s="82"/>
      <c r="K669" s="82"/>
      <c r="L669" s="82"/>
      <c r="M669" s="82"/>
      <c r="N669" s="82"/>
      <c r="O669" s="82"/>
      <c r="P669" s="82"/>
    </row>
    <row r="670" spans="1:16" x14ac:dyDescent="0.2">
      <c r="A670" s="80">
        <f t="shared" si="43"/>
        <v>669</v>
      </c>
      <c r="B670" s="51" t="s">
        <v>174</v>
      </c>
      <c r="C670" s="52">
        <v>1193</v>
      </c>
      <c r="D670" s="50">
        <v>42552</v>
      </c>
      <c r="E670" s="84">
        <f t="shared" si="42"/>
        <v>201607</v>
      </c>
      <c r="F670" s="84">
        <f t="shared" si="40"/>
        <v>201605</v>
      </c>
      <c r="G670" s="80">
        <f>IF(IFERROR(MATCH($B670,$B$1:B669,0),0)=0,1,0)</f>
        <v>0</v>
      </c>
      <c r="H670" s="80">
        <f t="array" ref="H670">IF(IFERROR(MATCH($B670&amp;E670,($B$1:B669)&amp;($E$1:E670),0),0)=0,1,0)</f>
        <v>1</v>
      </c>
      <c r="I670" s="80">
        <f t="shared" si="41"/>
        <v>1193</v>
      </c>
      <c r="J670" s="82"/>
      <c r="K670" s="82"/>
      <c r="L670" s="82"/>
      <c r="M670" s="82"/>
      <c r="N670" s="82"/>
      <c r="O670" s="82"/>
      <c r="P670" s="82"/>
    </row>
    <row r="671" spans="1:16" x14ac:dyDescent="0.2">
      <c r="A671" s="80">
        <f t="shared" si="43"/>
        <v>670</v>
      </c>
      <c r="B671" s="48" t="s">
        <v>175</v>
      </c>
      <c r="C671" s="49">
        <v>302</v>
      </c>
      <c r="D671" s="50">
        <v>42552</v>
      </c>
      <c r="E671" s="84">
        <f t="shared" si="42"/>
        <v>201607</v>
      </c>
      <c r="F671" s="84">
        <f t="shared" si="40"/>
        <v>201605</v>
      </c>
      <c r="G671" s="80">
        <f>IF(IFERROR(MATCH($B671,$B$1:B670,0),0)=0,1,0)</f>
        <v>0</v>
      </c>
      <c r="H671" s="80">
        <f t="array" ref="H671">IF(IFERROR(MATCH($B671&amp;E671,($B$1:B670)&amp;($E$1:E671),0),0)=0,1,0)</f>
        <v>1</v>
      </c>
      <c r="I671" s="80">
        <f t="shared" si="41"/>
        <v>302</v>
      </c>
      <c r="J671" s="82"/>
      <c r="K671" s="82"/>
      <c r="L671" s="82"/>
      <c r="M671" s="82"/>
      <c r="N671" s="82"/>
      <c r="O671" s="82"/>
      <c r="P671" s="82"/>
    </row>
    <row r="672" spans="1:16" x14ac:dyDescent="0.2">
      <c r="A672" s="80">
        <f t="shared" si="43"/>
        <v>671</v>
      </c>
      <c r="B672" s="51" t="s">
        <v>178</v>
      </c>
      <c r="C672" s="52">
        <v>151</v>
      </c>
      <c r="D672" s="50">
        <v>42552</v>
      </c>
      <c r="E672" s="84">
        <f t="shared" si="42"/>
        <v>201607</v>
      </c>
      <c r="F672" s="84">
        <f t="shared" si="40"/>
        <v>201605</v>
      </c>
      <c r="G672" s="80">
        <f>IF(IFERROR(MATCH($B672,$B$1:B671,0),0)=0,1,0)</f>
        <v>0</v>
      </c>
      <c r="H672" s="80">
        <f t="array" ref="H672">IF(IFERROR(MATCH($B672&amp;E672,($B$1:B671)&amp;($E$1:E672),0),0)=0,1,0)</f>
        <v>1</v>
      </c>
      <c r="I672" s="80">
        <f t="shared" si="41"/>
        <v>151</v>
      </c>
      <c r="J672" s="82"/>
      <c r="K672" s="82"/>
      <c r="L672" s="82"/>
      <c r="M672" s="82"/>
      <c r="N672" s="82"/>
      <c r="O672" s="82"/>
      <c r="P672" s="82"/>
    </row>
    <row r="673" spans="1:16" x14ac:dyDescent="0.2">
      <c r="A673" s="80">
        <f t="shared" si="43"/>
        <v>672</v>
      </c>
      <c r="B673" s="48" t="s">
        <v>179</v>
      </c>
      <c r="C673" s="49">
        <v>75</v>
      </c>
      <c r="D673" s="50">
        <v>42552</v>
      </c>
      <c r="E673" s="84">
        <f t="shared" si="42"/>
        <v>201607</v>
      </c>
      <c r="F673" s="84">
        <f t="shared" si="40"/>
        <v>201605</v>
      </c>
      <c r="G673" s="80">
        <f>IF(IFERROR(MATCH($B673,$B$1:B672,0),0)=0,1,0)</f>
        <v>0</v>
      </c>
      <c r="H673" s="80">
        <f t="array" ref="H673">IF(IFERROR(MATCH($B673&amp;E673,($B$1:B672)&amp;($E$1:E673),0),0)=0,1,0)</f>
        <v>1</v>
      </c>
      <c r="I673" s="80">
        <f t="shared" si="41"/>
        <v>75</v>
      </c>
      <c r="J673" s="82"/>
      <c r="K673" s="82"/>
      <c r="L673" s="82"/>
      <c r="M673" s="82"/>
      <c r="N673" s="82"/>
      <c r="O673" s="82"/>
      <c r="P673" s="82"/>
    </row>
    <row r="674" spans="1:16" x14ac:dyDescent="0.2">
      <c r="A674" s="80">
        <f t="shared" si="43"/>
        <v>673</v>
      </c>
      <c r="B674" s="51" t="s">
        <v>180</v>
      </c>
      <c r="C674" s="52">
        <v>64</v>
      </c>
      <c r="D674" s="50">
        <v>42552</v>
      </c>
      <c r="E674" s="84">
        <f t="shared" si="42"/>
        <v>201607</v>
      </c>
      <c r="F674" s="84">
        <f t="shared" si="40"/>
        <v>201605</v>
      </c>
      <c r="G674" s="80">
        <f>IF(IFERROR(MATCH($B674,$B$1:B673,0),0)=0,1,0)</f>
        <v>0</v>
      </c>
      <c r="H674" s="80">
        <f t="array" ref="H674">IF(IFERROR(MATCH($B674&amp;E674,($B$1:B673)&amp;($E$1:E674),0),0)=0,1,0)</f>
        <v>1</v>
      </c>
      <c r="I674" s="80">
        <f t="shared" si="41"/>
        <v>64</v>
      </c>
      <c r="J674" s="82"/>
      <c r="K674" s="82"/>
      <c r="L674" s="82"/>
      <c r="M674" s="82"/>
      <c r="N674" s="82"/>
      <c r="O674" s="82"/>
      <c r="P674" s="82"/>
    </row>
    <row r="675" spans="1:16" x14ac:dyDescent="0.2">
      <c r="A675" s="80">
        <f t="shared" si="43"/>
        <v>674</v>
      </c>
      <c r="B675" s="48" t="s">
        <v>181</v>
      </c>
      <c r="C675" s="49">
        <v>59</v>
      </c>
      <c r="D675" s="50">
        <v>42552</v>
      </c>
      <c r="E675" s="84">
        <f t="shared" si="42"/>
        <v>201607</v>
      </c>
      <c r="F675" s="84">
        <f t="shared" si="40"/>
        <v>201605</v>
      </c>
      <c r="G675" s="80">
        <f>IF(IFERROR(MATCH($B675,$B$1:B674,0),0)=0,1,0)</f>
        <v>0</v>
      </c>
      <c r="H675" s="80">
        <f t="array" ref="H675">IF(IFERROR(MATCH($B675&amp;E675,($B$1:B674)&amp;($E$1:E675),0),0)=0,1,0)</f>
        <v>1</v>
      </c>
      <c r="I675" s="80">
        <f t="shared" si="41"/>
        <v>59</v>
      </c>
      <c r="J675" s="82"/>
      <c r="K675" s="82"/>
      <c r="L675" s="82"/>
      <c r="M675" s="82"/>
      <c r="N675" s="82"/>
      <c r="O675" s="82"/>
      <c r="P675" s="82"/>
    </row>
    <row r="676" spans="1:16" x14ac:dyDescent="0.2">
      <c r="A676" s="80">
        <f t="shared" si="43"/>
        <v>675</v>
      </c>
      <c r="B676" s="51" t="s">
        <v>184</v>
      </c>
      <c r="C676" s="52">
        <v>2032.0000000000002</v>
      </c>
      <c r="D676" s="50">
        <v>42552</v>
      </c>
      <c r="E676" s="84">
        <f t="shared" si="42"/>
        <v>201607</v>
      </c>
      <c r="F676" s="84">
        <f t="shared" si="40"/>
        <v>201605</v>
      </c>
      <c r="G676" s="80">
        <f>IF(IFERROR(MATCH($B676,$B$1:B675,0),0)=0,1,0)</f>
        <v>0</v>
      </c>
      <c r="H676" s="80">
        <f t="array" ref="H676">IF(IFERROR(MATCH($B676&amp;E676,($B$1:B675)&amp;($E$1:E676),0),0)=0,1,0)</f>
        <v>1</v>
      </c>
      <c r="I676" s="80">
        <f t="shared" si="41"/>
        <v>2032.0000000000002</v>
      </c>
      <c r="J676" s="82"/>
      <c r="K676" s="82"/>
      <c r="L676" s="82"/>
      <c r="M676" s="82"/>
      <c r="N676" s="82"/>
      <c r="O676" s="82"/>
      <c r="P676" s="82"/>
    </row>
    <row r="677" spans="1:16" x14ac:dyDescent="0.2">
      <c r="A677" s="80">
        <f t="shared" si="43"/>
        <v>676</v>
      </c>
      <c r="B677" s="48" t="s">
        <v>187</v>
      </c>
      <c r="C677" s="49">
        <v>40</v>
      </c>
      <c r="D677" s="50">
        <v>42552</v>
      </c>
      <c r="E677" s="84">
        <f t="shared" si="42"/>
        <v>201607</v>
      </c>
      <c r="F677" s="84">
        <f t="shared" si="40"/>
        <v>201605</v>
      </c>
      <c r="G677" s="80">
        <f>IF(IFERROR(MATCH($B677,$B$1:B676,0),0)=0,1,0)</f>
        <v>0</v>
      </c>
      <c r="H677" s="80">
        <f t="array" ref="H677">IF(IFERROR(MATCH($B677&amp;E677,($B$1:B676)&amp;($E$1:E677),0),0)=0,1,0)</f>
        <v>1</v>
      </c>
      <c r="I677" s="80">
        <f t="shared" si="41"/>
        <v>40</v>
      </c>
      <c r="J677" s="82"/>
      <c r="K677" s="82"/>
      <c r="L677" s="82"/>
      <c r="M677" s="82"/>
      <c r="N677" s="82"/>
      <c r="O677" s="82"/>
      <c r="P677" s="82"/>
    </row>
    <row r="678" spans="1:16" x14ac:dyDescent="0.2">
      <c r="A678" s="80">
        <f t="shared" si="43"/>
        <v>677</v>
      </c>
      <c r="B678" s="48" t="s">
        <v>189</v>
      </c>
      <c r="C678" s="49">
        <v>854</v>
      </c>
      <c r="D678" s="50">
        <v>42552</v>
      </c>
      <c r="E678" s="84">
        <f t="shared" si="42"/>
        <v>201607</v>
      </c>
      <c r="F678" s="84">
        <f t="shared" si="40"/>
        <v>201606</v>
      </c>
      <c r="G678" s="80">
        <f>IF(IFERROR(MATCH($B678,$B$1:B677,0),0)=0,1,0)</f>
        <v>0</v>
      </c>
      <c r="H678" s="80">
        <f t="array" ref="H678">IF(IFERROR(MATCH($B678&amp;E678,($B$1:B677)&amp;($E$1:E678),0),0)=0,1,0)</f>
        <v>1</v>
      </c>
      <c r="I678" s="80">
        <f t="shared" si="41"/>
        <v>854</v>
      </c>
      <c r="J678" s="82"/>
      <c r="K678" s="82"/>
      <c r="L678" s="82"/>
      <c r="M678" s="82"/>
      <c r="N678" s="82"/>
      <c r="O678" s="82"/>
      <c r="P678" s="82"/>
    </row>
    <row r="679" spans="1:16" x14ac:dyDescent="0.2">
      <c r="A679" s="80">
        <f t="shared" si="43"/>
        <v>678</v>
      </c>
      <c r="B679" s="51" t="s">
        <v>190</v>
      </c>
      <c r="C679" s="52">
        <v>807</v>
      </c>
      <c r="D679" s="50">
        <v>42552</v>
      </c>
      <c r="E679" s="84">
        <f t="shared" si="42"/>
        <v>201607</v>
      </c>
      <c r="F679" s="84">
        <f t="shared" si="40"/>
        <v>201606</v>
      </c>
      <c r="G679" s="80">
        <f>IF(IFERROR(MATCH($B679,$B$1:B678,0),0)=0,1,0)</f>
        <v>0</v>
      </c>
      <c r="H679" s="80">
        <f t="array" ref="H679">IF(IFERROR(MATCH($B679&amp;E679,($B$1:B678)&amp;($E$1:E679),0),0)=0,1,0)</f>
        <v>1</v>
      </c>
      <c r="I679" s="80">
        <f t="shared" si="41"/>
        <v>807</v>
      </c>
      <c r="J679" s="82"/>
      <c r="K679" s="82"/>
      <c r="L679" s="82"/>
      <c r="M679" s="82"/>
      <c r="N679" s="82"/>
      <c r="O679" s="82"/>
      <c r="P679" s="82"/>
    </row>
    <row r="680" spans="1:16" x14ac:dyDescent="0.2">
      <c r="A680" s="80">
        <f t="shared" si="43"/>
        <v>679</v>
      </c>
      <c r="B680" s="51" t="s">
        <v>192</v>
      </c>
      <c r="C680" s="52">
        <v>316</v>
      </c>
      <c r="D680" s="50">
        <v>42552</v>
      </c>
      <c r="E680" s="84">
        <f t="shared" si="42"/>
        <v>201607</v>
      </c>
      <c r="F680" s="84">
        <f t="shared" si="40"/>
        <v>201606</v>
      </c>
      <c r="G680" s="80">
        <f>IF(IFERROR(MATCH($B680,$B$1:B679,0),0)=0,1,0)</f>
        <v>0</v>
      </c>
      <c r="H680" s="80">
        <f t="array" ref="H680">IF(IFERROR(MATCH($B680&amp;E680,($B$1:B679)&amp;($E$1:E680),0),0)=0,1,0)</f>
        <v>1</v>
      </c>
      <c r="I680" s="80">
        <f t="shared" si="41"/>
        <v>316</v>
      </c>
      <c r="J680" s="82"/>
      <c r="K680" s="82"/>
      <c r="L680" s="82"/>
      <c r="M680" s="82"/>
      <c r="N680" s="82"/>
      <c r="O680" s="82"/>
      <c r="P680" s="82"/>
    </row>
    <row r="681" spans="1:16" x14ac:dyDescent="0.2">
      <c r="A681" s="80">
        <f t="shared" si="43"/>
        <v>680</v>
      </c>
      <c r="B681" s="48" t="s">
        <v>193</v>
      </c>
      <c r="C681" s="49">
        <v>535</v>
      </c>
      <c r="D681" s="50">
        <v>42552</v>
      </c>
      <c r="E681" s="84">
        <f t="shared" si="42"/>
        <v>201607</v>
      </c>
      <c r="F681" s="84">
        <f t="shared" si="40"/>
        <v>201606</v>
      </c>
      <c r="G681" s="80">
        <f>IF(IFERROR(MATCH($B681,$B$1:B680,0),0)=0,1,0)</f>
        <v>0</v>
      </c>
      <c r="H681" s="80">
        <f t="array" ref="H681">IF(IFERROR(MATCH($B681&amp;E681,($B$1:B680)&amp;($E$1:E681),0),0)=0,1,0)</f>
        <v>1</v>
      </c>
      <c r="I681" s="80">
        <f t="shared" si="41"/>
        <v>535</v>
      </c>
      <c r="J681" s="82"/>
      <c r="K681" s="82"/>
      <c r="L681" s="82"/>
      <c r="M681" s="82"/>
      <c r="N681" s="82"/>
      <c r="O681" s="82"/>
      <c r="P681" s="82"/>
    </row>
    <row r="682" spans="1:16" x14ac:dyDescent="0.2">
      <c r="A682" s="80">
        <f t="shared" si="43"/>
        <v>681</v>
      </c>
      <c r="B682" s="51" t="s">
        <v>194</v>
      </c>
      <c r="C682" s="52">
        <v>186</v>
      </c>
      <c r="D682" s="50">
        <v>42552</v>
      </c>
      <c r="E682" s="84">
        <f t="shared" si="42"/>
        <v>201607</v>
      </c>
      <c r="F682" s="84">
        <f t="shared" si="40"/>
        <v>201606</v>
      </c>
      <c r="G682" s="80">
        <f>IF(IFERROR(MATCH($B682,$B$1:B681,0),0)=0,1,0)</f>
        <v>0</v>
      </c>
      <c r="H682" s="80">
        <f t="array" ref="H682">IF(IFERROR(MATCH($B682&amp;E682,($B$1:B681)&amp;($E$1:E682),0),0)=0,1,0)</f>
        <v>1</v>
      </c>
      <c r="I682" s="80">
        <f t="shared" si="41"/>
        <v>186</v>
      </c>
      <c r="J682" s="82"/>
      <c r="K682" s="82"/>
      <c r="L682" s="82"/>
      <c r="M682" s="82"/>
      <c r="N682" s="82"/>
      <c r="O682" s="82"/>
      <c r="P682" s="82"/>
    </row>
    <row r="683" spans="1:16" x14ac:dyDescent="0.2">
      <c r="A683" s="80">
        <f t="shared" si="43"/>
        <v>682</v>
      </c>
      <c r="B683" s="48" t="s">
        <v>195</v>
      </c>
      <c r="C683" s="49">
        <v>515</v>
      </c>
      <c r="D683" s="50">
        <v>42552</v>
      </c>
      <c r="E683" s="84">
        <f t="shared" si="42"/>
        <v>201607</v>
      </c>
      <c r="F683" s="84">
        <f t="shared" si="40"/>
        <v>201606</v>
      </c>
      <c r="G683" s="80">
        <f>IF(IFERROR(MATCH($B683,$B$1:B682,0),0)=0,1,0)</f>
        <v>0</v>
      </c>
      <c r="H683" s="80">
        <f t="array" ref="H683">IF(IFERROR(MATCH($B683&amp;E683,($B$1:B682)&amp;($E$1:E683),0),0)=0,1,0)</f>
        <v>1</v>
      </c>
      <c r="I683" s="80">
        <f t="shared" si="41"/>
        <v>515</v>
      </c>
      <c r="J683" s="82"/>
      <c r="K683" s="82"/>
      <c r="L683" s="82"/>
      <c r="M683" s="82"/>
      <c r="N683" s="82"/>
      <c r="O683" s="82"/>
      <c r="P683" s="82"/>
    </row>
    <row r="684" spans="1:16" x14ac:dyDescent="0.2">
      <c r="A684" s="80">
        <f t="shared" si="43"/>
        <v>683</v>
      </c>
      <c r="B684" s="48" t="s">
        <v>197</v>
      </c>
      <c r="C684" s="49">
        <v>295</v>
      </c>
      <c r="D684" s="50">
        <v>42552</v>
      </c>
      <c r="E684" s="84">
        <f t="shared" si="42"/>
        <v>201607</v>
      </c>
      <c r="F684" s="84">
        <f t="shared" si="40"/>
        <v>201606</v>
      </c>
      <c r="G684" s="80">
        <f>IF(IFERROR(MATCH($B684,$B$1:B683,0),0)=0,1,0)</f>
        <v>0</v>
      </c>
      <c r="H684" s="80">
        <f t="array" ref="H684">IF(IFERROR(MATCH($B684&amp;E684,($B$1:B683)&amp;($E$1:E684),0),0)=0,1,0)</f>
        <v>1</v>
      </c>
      <c r="I684" s="80">
        <f t="shared" si="41"/>
        <v>295</v>
      </c>
      <c r="J684" s="82"/>
      <c r="K684" s="82"/>
      <c r="L684" s="82"/>
      <c r="M684" s="82"/>
      <c r="N684" s="82"/>
      <c r="O684" s="82"/>
      <c r="P684" s="82"/>
    </row>
    <row r="685" spans="1:16" x14ac:dyDescent="0.2">
      <c r="A685" s="80">
        <f t="shared" si="43"/>
        <v>684</v>
      </c>
      <c r="B685" s="48" t="s">
        <v>199</v>
      </c>
      <c r="C685" s="49">
        <v>473.00000000000006</v>
      </c>
      <c r="D685" s="50">
        <v>42552</v>
      </c>
      <c r="E685" s="84">
        <f t="shared" si="42"/>
        <v>201607</v>
      </c>
      <c r="F685" s="84">
        <f t="shared" si="40"/>
        <v>201606</v>
      </c>
      <c r="G685" s="80">
        <f>IF(IFERROR(MATCH($B685,$B$1:B684,0),0)=0,1,0)</f>
        <v>0</v>
      </c>
      <c r="H685" s="80">
        <f t="array" ref="H685">IF(IFERROR(MATCH($B685&amp;E685,($B$1:B684)&amp;($E$1:E685),0),0)=0,1,0)</f>
        <v>1</v>
      </c>
      <c r="I685" s="80">
        <f t="shared" si="41"/>
        <v>473.00000000000006</v>
      </c>
      <c r="J685" s="82"/>
      <c r="K685" s="82"/>
      <c r="L685" s="82"/>
      <c r="M685" s="82"/>
      <c r="N685" s="82"/>
      <c r="O685" s="82"/>
      <c r="P685" s="82"/>
    </row>
    <row r="686" spans="1:16" x14ac:dyDescent="0.2">
      <c r="A686" s="80">
        <f t="shared" si="43"/>
        <v>685</v>
      </c>
      <c r="B686" s="48" t="s">
        <v>201</v>
      </c>
      <c r="C686" s="49">
        <v>871.00000000000011</v>
      </c>
      <c r="D686" s="50">
        <v>42552</v>
      </c>
      <c r="E686" s="84">
        <f t="shared" si="42"/>
        <v>201607</v>
      </c>
      <c r="F686" s="84">
        <f t="shared" si="40"/>
        <v>201606</v>
      </c>
      <c r="G686" s="80">
        <f>IF(IFERROR(MATCH($B686,$B$1:B685,0),0)=0,1,0)</f>
        <v>0</v>
      </c>
      <c r="H686" s="80">
        <f t="array" ref="H686">IF(IFERROR(MATCH($B686&amp;E686,($B$1:B685)&amp;($E$1:E686),0),0)=0,1,0)</f>
        <v>1</v>
      </c>
      <c r="I686" s="80">
        <f t="shared" si="41"/>
        <v>871.00000000000011</v>
      </c>
      <c r="J686" s="82"/>
      <c r="K686" s="82"/>
      <c r="L686" s="82"/>
      <c r="M686" s="82"/>
      <c r="N686" s="82"/>
      <c r="O686" s="82"/>
      <c r="P686" s="82"/>
    </row>
    <row r="687" spans="1:16" x14ac:dyDescent="0.2">
      <c r="A687" s="80">
        <f t="shared" si="43"/>
        <v>686</v>
      </c>
      <c r="B687" s="51" t="s">
        <v>202</v>
      </c>
      <c r="C687" s="52">
        <v>470.99999999999994</v>
      </c>
      <c r="D687" s="50">
        <v>42552</v>
      </c>
      <c r="E687" s="84">
        <f t="shared" si="42"/>
        <v>201607</v>
      </c>
      <c r="F687" s="84">
        <f t="shared" si="40"/>
        <v>201606</v>
      </c>
      <c r="G687" s="80">
        <f>IF(IFERROR(MATCH($B687,$B$1:B686,0),0)=0,1,0)</f>
        <v>0</v>
      </c>
      <c r="H687" s="80">
        <f t="array" ref="H687">IF(IFERROR(MATCH($B687&amp;E687,($B$1:B686)&amp;($E$1:E687),0),0)=0,1,0)</f>
        <v>1</v>
      </c>
      <c r="I687" s="80">
        <f t="shared" si="41"/>
        <v>470.99999999999994</v>
      </c>
      <c r="J687" s="82"/>
      <c r="K687" s="82"/>
      <c r="L687" s="82"/>
      <c r="M687" s="82"/>
      <c r="N687" s="82"/>
      <c r="O687" s="82"/>
      <c r="P687" s="82"/>
    </row>
    <row r="688" spans="1:16" x14ac:dyDescent="0.2">
      <c r="A688" s="80">
        <f t="shared" si="43"/>
        <v>687</v>
      </c>
      <c r="B688" s="48" t="s">
        <v>203</v>
      </c>
      <c r="C688" s="49">
        <v>294</v>
      </c>
      <c r="D688" s="50">
        <v>42552</v>
      </c>
      <c r="E688" s="84">
        <f t="shared" si="42"/>
        <v>201607</v>
      </c>
      <c r="F688" s="84">
        <f t="shared" si="40"/>
        <v>201606</v>
      </c>
      <c r="G688" s="80">
        <f>IF(IFERROR(MATCH($B688,$B$1:B687,0),0)=0,1,0)</f>
        <v>0</v>
      </c>
      <c r="H688" s="80">
        <f t="array" ref="H688">IF(IFERROR(MATCH($B688&amp;E688,($B$1:B687)&amp;($E$1:E688),0),0)=0,1,0)</f>
        <v>1</v>
      </c>
      <c r="I688" s="80">
        <f t="shared" si="41"/>
        <v>294</v>
      </c>
      <c r="J688" s="82"/>
      <c r="K688" s="82"/>
      <c r="L688" s="82"/>
      <c r="M688" s="82"/>
      <c r="N688" s="82"/>
      <c r="O688" s="82"/>
      <c r="P688" s="82"/>
    </row>
    <row r="689" spans="1:16" x14ac:dyDescent="0.2">
      <c r="A689" s="80">
        <f t="shared" si="43"/>
        <v>688</v>
      </c>
      <c r="B689" s="48" t="s">
        <v>205</v>
      </c>
      <c r="C689" s="49">
        <v>232.99999999999997</v>
      </c>
      <c r="D689" s="50">
        <v>42552</v>
      </c>
      <c r="E689" s="84">
        <f t="shared" si="42"/>
        <v>201607</v>
      </c>
      <c r="F689" s="84">
        <f t="shared" si="40"/>
        <v>201606</v>
      </c>
      <c r="G689" s="80">
        <f>IF(IFERROR(MATCH($B689,$B$1:B688,0),0)=0,1,0)</f>
        <v>0</v>
      </c>
      <c r="H689" s="80">
        <f t="array" ref="H689">IF(IFERROR(MATCH($B689&amp;E689,($B$1:B688)&amp;($E$1:E689),0),0)=0,1,0)</f>
        <v>1</v>
      </c>
      <c r="I689" s="80">
        <f t="shared" si="41"/>
        <v>232.99999999999997</v>
      </c>
      <c r="J689" s="82"/>
      <c r="K689" s="82"/>
      <c r="L689" s="82"/>
      <c r="M689" s="82"/>
      <c r="N689" s="82"/>
      <c r="O689" s="82"/>
      <c r="P689" s="82"/>
    </row>
    <row r="690" spans="1:16" x14ac:dyDescent="0.2">
      <c r="A690" s="80">
        <f t="shared" si="43"/>
        <v>689</v>
      </c>
      <c r="B690" s="51" t="s">
        <v>206</v>
      </c>
      <c r="C690" s="52">
        <v>108.99999999999999</v>
      </c>
      <c r="D690" s="50">
        <v>42552</v>
      </c>
      <c r="E690" s="84">
        <f t="shared" si="42"/>
        <v>201607</v>
      </c>
      <c r="F690" s="84">
        <f t="shared" si="40"/>
        <v>201606</v>
      </c>
      <c r="G690" s="80">
        <f>IF(IFERROR(MATCH($B690,$B$1:B689,0),0)=0,1,0)</f>
        <v>0</v>
      </c>
      <c r="H690" s="80">
        <f t="array" ref="H690">IF(IFERROR(MATCH($B690&amp;E690,($B$1:B689)&amp;($E$1:E690),0),0)=0,1,0)</f>
        <v>1</v>
      </c>
      <c r="I690" s="80">
        <f t="shared" si="41"/>
        <v>108.99999999999999</v>
      </c>
      <c r="J690" s="82"/>
      <c r="K690" s="82"/>
      <c r="L690" s="82"/>
      <c r="M690" s="82"/>
      <c r="N690" s="82"/>
      <c r="O690" s="82"/>
      <c r="P690" s="82"/>
    </row>
    <row r="691" spans="1:16" x14ac:dyDescent="0.2">
      <c r="A691" s="80">
        <f t="shared" si="43"/>
        <v>690</v>
      </c>
      <c r="B691" s="48" t="s">
        <v>207</v>
      </c>
      <c r="C691" s="49">
        <v>148</v>
      </c>
      <c r="D691" s="50">
        <v>42552</v>
      </c>
      <c r="E691" s="84">
        <f t="shared" si="42"/>
        <v>201607</v>
      </c>
      <c r="F691" s="84">
        <f t="shared" si="40"/>
        <v>201606</v>
      </c>
      <c r="G691" s="80">
        <f>IF(IFERROR(MATCH($B691,$B$1:B690,0),0)=0,1,0)</f>
        <v>0</v>
      </c>
      <c r="H691" s="80">
        <f t="array" ref="H691">IF(IFERROR(MATCH($B691&amp;E691,($B$1:B690)&amp;($E$1:E691),0),0)=0,1,0)</f>
        <v>1</v>
      </c>
      <c r="I691" s="80">
        <f t="shared" si="41"/>
        <v>148</v>
      </c>
      <c r="J691" s="82"/>
      <c r="K691" s="82"/>
      <c r="L691" s="82"/>
      <c r="M691" s="82"/>
      <c r="N691" s="82"/>
      <c r="O691" s="82"/>
      <c r="P691" s="82"/>
    </row>
    <row r="692" spans="1:16" x14ac:dyDescent="0.2">
      <c r="A692" s="80">
        <f t="shared" si="43"/>
        <v>691</v>
      </c>
      <c r="B692" s="51" t="s">
        <v>208</v>
      </c>
      <c r="C692" s="52">
        <v>7.0000000000000009</v>
      </c>
      <c r="D692" s="50">
        <v>42552</v>
      </c>
      <c r="E692" s="84">
        <f t="shared" si="42"/>
        <v>201607</v>
      </c>
      <c r="F692" s="84">
        <f t="shared" si="40"/>
        <v>201606</v>
      </c>
      <c r="G692" s="80">
        <f>IF(IFERROR(MATCH($B692,$B$1:B691,0),0)=0,1,0)</f>
        <v>0</v>
      </c>
      <c r="H692" s="80">
        <f t="array" ref="H692">IF(IFERROR(MATCH($B692&amp;E692,($B$1:B691)&amp;($E$1:E692),0),0)=0,1,0)</f>
        <v>1</v>
      </c>
      <c r="I692" s="80">
        <f t="shared" si="41"/>
        <v>7.0000000000000009</v>
      </c>
      <c r="J692" s="82"/>
      <c r="K692" s="82"/>
      <c r="L692" s="82"/>
      <c r="M692" s="82"/>
      <c r="N692" s="82"/>
      <c r="O692" s="82"/>
      <c r="P692" s="82"/>
    </row>
    <row r="693" spans="1:16" x14ac:dyDescent="0.2">
      <c r="A693" s="80">
        <f t="shared" si="43"/>
        <v>692</v>
      </c>
      <c r="B693" s="48" t="s">
        <v>209</v>
      </c>
      <c r="C693" s="49">
        <v>463.00000000000006</v>
      </c>
      <c r="D693" s="50">
        <v>42552</v>
      </c>
      <c r="E693" s="84">
        <f t="shared" si="42"/>
        <v>201607</v>
      </c>
      <c r="F693" s="84">
        <f t="shared" si="40"/>
        <v>201606</v>
      </c>
      <c r="G693" s="80">
        <f>IF(IFERROR(MATCH($B693,$B$1:B692,0),0)=0,1,0)</f>
        <v>0</v>
      </c>
      <c r="H693" s="80">
        <f t="array" ref="H693">IF(IFERROR(MATCH($B693&amp;E693,($B$1:B692)&amp;($E$1:E693),0),0)=0,1,0)</f>
        <v>1</v>
      </c>
      <c r="I693" s="80">
        <f t="shared" si="41"/>
        <v>463.00000000000006</v>
      </c>
      <c r="J693" s="82"/>
      <c r="K693" s="82"/>
      <c r="L693" s="82"/>
      <c r="M693" s="82"/>
      <c r="N693" s="82"/>
      <c r="O693" s="82"/>
      <c r="P693" s="82"/>
    </row>
    <row r="694" spans="1:16" x14ac:dyDescent="0.2">
      <c r="A694" s="80">
        <f t="shared" si="43"/>
        <v>693</v>
      </c>
      <c r="B694" s="48" t="s">
        <v>211</v>
      </c>
      <c r="C694" s="49">
        <v>38</v>
      </c>
      <c r="D694" s="50">
        <v>42552</v>
      </c>
      <c r="E694" s="84">
        <f t="shared" si="42"/>
        <v>201607</v>
      </c>
      <c r="F694" s="84">
        <f t="shared" si="40"/>
        <v>201606</v>
      </c>
      <c r="G694" s="80">
        <f>IF(IFERROR(MATCH($B694,$B$1:B693,0),0)=0,1,0)</f>
        <v>0</v>
      </c>
      <c r="H694" s="80">
        <f t="array" ref="H694">IF(IFERROR(MATCH($B694&amp;E694,($B$1:B693)&amp;($E$1:E694),0),0)=0,1,0)</f>
        <v>1</v>
      </c>
      <c r="I694" s="80">
        <f t="shared" si="41"/>
        <v>38</v>
      </c>
      <c r="J694" s="82"/>
      <c r="K694" s="82"/>
      <c r="L694" s="82"/>
      <c r="M694" s="82"/>
      <c r="N694" s="82"/>
      <c r="O694" s="82"/>
      <c r="P694" s="82"/>
    </row>
    <row r="695" spans="1:16" x14ac:dyDescent="0.2">
      <c r="A695" s="80">
        <f t="shared" si="43"/>
        <v>694</v>
      </c>
      <c r="B695" s="51" t="s">
        <v>212</v>
      </c>
      <c r="C695" s="52">
        <v>194</v>
      </c>
      <c r="D695" s="50">
        <v>42552</v>
      </c>
      <c r="E695" s="84">
        <f t="shared" si="42"/>
        <v>201607</v>
      </c>
      <c r="F695" s="84">
        <f t="shared" si="40"/>
        <v>201606</v>
      </c>
      <c r="G695" s="80">
        <f>IF(IFERROR(MATCH($B695,$B$1:B694,0),0)=0,1,0)</f>
        <v>0</v>
      </c>
      <c r="H695" s="80">
        <f t="array" ref="H695">IF(IFERROR(MATCH($B695&amp;E695,($B$1:B694)&amp;($E$1:E695),0),0)=0,1,0)</f>
        <v>1</v>
      </c>
      <c r="I695" s="80">
        <f t="shared" si="41"/>
        <v>194</v>
      </c>
      <c r="J695" s="82"/>
      <c r="K695" s="82"/>
      <c r="L695" s="82"/>
      <c r="M695" s="82"/>
      <c r="N695" s="82"/>
      <c r="O695" s="82"/>
      <c r="P695" s="82"/>
    </row>
    <row r="696" spans="1:16" x14ac:dyDescent="0.2">
      <c r="A696" s="80">
        <f t="shared" si="43"/>
        <v>695</v>
      </c>
      <c r="B696" s="48" t="s">
        <v>213</v>
      </c>
      <c r="C696" s="49">
        <v>51</v>
      </c>
      <c r="D696" s="50">
        <v>42552</v>
      </c>
      <c r="E696" s="84">
        <f t="shared" si="42"/>
        <v>201607</v>
      </c>
      <c r="F696" s="84">
        <f t="shared" si="40"/>
        <v>201606</v>
      </c>
      <c r="G696" s="80">
        <f>IF(IFERROR(MATCH($B696,$B$1:B695,0),0)=0,1,0)</f>
        <v>0</v>
      </c>
      <c r="H696" s="80">
        <f t="array" ref="H696">IF(IFERROR(MATCH($B696&amp;E696,($B$1:B695)&amp;($E$1:E696),0),0)=0,1,0)</f>
        <v>1</v>
      </c>
      <c r="I696" s="80">
        <f t="shared" si="41"/>
        <v>51</v>
      </c>
      <c r="J696" s="82"/>
      <c r="K696" s="82"/>
      <c r="L696" s="82"/>
      <c r="M696" s="82"/>
      <c r="N696" s="82"/>
      <c r="O696" s="82"/>
      <c r="P696" s="82"/>
    </row>
    <row r="697" spans="1:16" x14ac:dyDescent="0.2">
      <c r="A697" s="80">
        <f t="shared" si="43"/>
        <v>696</v>
      </c>
      <c r="B697" s="51" t="s">
        <v>214</v>
      </c>
      <c r="C697" s="52">
        <v>202</v>
      </c>
      <c r="D697" s="50">
        <v>42552</v>
      </c>
      <c r="E697" s="84">
        <f t="shared" si="42"/>
        <v>201607</v>
      </c>
      <c r="F697" s="84">
        <f t="shared" si="40"/>
        <v>201606</v>
      </c>
      <c r="G697" s="80">
        <f>IF(IFERROR(MATCH($B697,$B$1:B696,0),0)=0,1,0)</f>
        <v>0</v>
      </c>
      <c r="H697" s="80">
        <f t="array" ref="H697">IF(IFERROR(MATCH($B697&amp;E697,($B$1:B696)&amp;($E$1:E697),0),0)=0,1,0)</f>
        <v>1</v>
      </c>
      <c r="I697" s="80">
        <f t="shared" si="41"/>
        <v>202</v>
      </c>
      <c r="J697" s="82"/>
      <c r="K697" s="82"/>
      <c r="L697" s="82"/>
      <c r="M697" s="82"/>
      <c r="N697" s="82"/>
      <c r="O697" s="82"/>
      <c r="P697" s="82"/>
    </row>
    <row r="698" spans="1:16" x14ac:dyDescent="0.2">
      <c r="A698" s="80">
        <f t="shared" si="43"/>
        <v>697</v>
      </c>
      <c r="B698" s="48" t="s">
        <v>215</v>
      </c>
      <c r="C698" s="49">
        <v>104</v>
      </c>
      <c r="D698" s="50">
        <v>42552</v>
      </c>
      <c r="E698" s="84">
        <f t="shared" si="42"/>
        <v>201607</v>
      </c>
      <c r="F698" s="84">
        <f t="shared" si="40"/>
        <v>201606</v>
      </c>
      <c r="G698" s="80">
        <f>IF(IFERROR(MATCH($B698,$B$1:B697,0),0)=0,1,0)</f>
        <v>0</v>
      </c>
      <c r="H698" s="80">
        <f t="array" ref="H698">IF(IFERROR(MATCH($B698&amp;E698,($B$1:B697)&amp;($E$1:E698),0),0)=0,1,0)</f>
        <v>1</v>
      </c>
      <c r="I698" s="80">
        <f t="shared" si="41"/>
        <v>104</v>
      </c>
      <c r="J698" s="82"/>
      <c r="K698" s="82"/>
      <c r="L698" s="82"/>
      <c r="M698" s="82"/>
      <c r="N698" s="82"/>
      <c r="O698" s="82"/>
      <c r="P698" s="82"/>
    </row>
    <row r="699" spans="1:16" x14ac:dyDescent="0.2">
      <c r="A699" s="80">
        <f t="shared" si="43"/>
        <v>698</v>
      </c>
      <c r="B699" s="51" t="s">
        <v>216</v>
      </c>
      <c r="C699" s="52">
        <v>88</v>
      </c>
      <c r="D699" s="50">
        <v>42552</v>
      </c>
      <c r="E699" s="84">
        <f t="shared" si="42"/>
        <v>201607</v>
      </c>
      <c r="F699" s="84">
        <f t="shared" si="40"/>
        <v>201606</v>
      </c>
      <c r="G699" s="80">
        <f>IF(IFERROR(MATCH($B699,$B$1:B698,0),0)=0,1,0)</f>
        <v>0</v>
      </c>
      <c r="H699" s="80">
        <f t="array" ref="H699">IF(IFERROR(MATCH($B699&amp;E699,($B$1:B698)&amp;($E$1:E699),0),0)=0,1,0)</f>
        <v>1</v>
      </c>
      <c r="I699" s="80">
        <f t="shared" si="41"/>
        <v>88</v>
      </c>
      <c r="J699" s="82"/>
      <c r="K699" s="82"/>
      <c r="L699" s="82"/>
      <c r="M699" s="82"/>
      <c r="N699" s="82"/>
      <c r="O699" s="82"/>
      <c r="P699" s="82"/>
    </row>
    <row r="700" spans="1:16" x14ac:dyDescent="0.2">
      <c r="A700" s="80">
        <f t="shared" si="43"/>
        <v>699</v>
      </c>
      <c r="B700" s="48" t="s">
        <v>217</v>
      </c>
      <c r="C700" s="49">
        <v>75</v>
      </c>
      <c r="D700" s="50">
        <v>42552</v>
      </c>
      <c r="E700" s="84">
        <f t="shared" si="42"/>
        <v>201607</v>
      </c>
      <c r="F700" s="84">
        <f t="shared" si="40"/>
        <v>201606</v>
      </c>
      <c r="G700" s="80">
        <f>IF(IFERROR(MATCH($B700,$B$1:B699,0),0)=0,1,0)</f>
        <v>0</v>
      </c>
      <c r="H700" s="80">
        <f t="array" ref="H700">IF(IFERROR(MATCH($B700&amp;E700,($B$1:B699)&amp;($E$1:E700),0),0)=0,1,0)</f>
        <v>1</v>
      </c>
      <c r="I700" s="80">
        <f t="shared" si="41"/>
        <v>75</v>
      </c>
      <c r="J700" s="82"/>
      <c r="K700" s="82"/>
      <c r="L700" s="82"/>
      <c r="M700" s="82"/>
      <c r="N700" s="82"/>
      <c r="O700" s="82"/>
      <c r="P700" s="82"/>
    </row>
    <row r="701" spans="1:16" x14ac:dyDescent="0.2">
      <c r="A701" s="80">
        <f t="shared" si="43"/>
        <v>700</v>
      </c>
      <c r="B701" s="51" t="s">
        <v>218</v>
      </c>
      <c r="C701" s="52">
        <v>28.000000000000004</v>
      </c>
      <c r="D701" s="50">
        <v>42552</v>
      </c>
      <c r="E701" s="84">
        <f t="shared" si="42"/>
        <v>201607</v>
      </c>
      <c r="F701" s="84">
        <f t="shared" si="40"/>
        <v>201606</v>
      </c>
      <c r="G701" s="80">
        <f>IF(IFERROR(MATCH($B701,$B$1:B700,0),0)=0,1,0)</f>
        <v>0</v>
      </c>
      <c r="H701" s="80">
        <f t="array" ref="H701">IF(IFERROR(MATCH($B701&amp;E701,($B$1:B700)&amp;($E$1:E701),0),0)=0,1,0)</f>
        <v>1</v>
      </c>
      <c r="I701" s="80">
        <f t="shared" si="41"/>
        <v>28.000000000000004</v>
      </c>
      <c r="J701" s="82"/>
      <c r="K701" s="82"/>
      <c r="L701" s="82"/>
      <c r="M701" s="82"/>
      <c r="N701" s="82"/>
      <c r="O701" s="82"/>
      <c r="P701" s="82"/>
    </row>
    <row r="702" spans="1:16" x14ac:dyDescent="0.2">
      <c r="A702" s="80">
        <f t="shared" si="43"/>
        <v>701</v>
      </c>
      <c r="B702" s="48" t="s">
        <v>219</v>
      </c>
      <c r="C702" s="49">
        <v>9</v>
      </c>
      <c r="D702" s="50">
        <v>42552</v>
      </c>
      <c r="E702" s="84">
        <f t="shared" si="42"/>
        <v>201607</v>
      </c>
      <c r="F702" s="84">
        <f t="shared" si="40"/>
        <v>201606</v>
      </c>
      <c r="G702" s="80">
        <f>IF(IFERROR(MATCH($B702,$B$1:B701,0),0)=0,1,0)</f>
        <v>0</v>
      </c>
      <c r="H702" s="80">
        <f t="array" ref="H702">IF(IFERROR(MATCH($B702&amp;E702,($B$1:B701)&amp;($E$1:E702),0),0)=0,1,0)</f>
        <v>1</v>
      </c>
      <c r="I702" s="80">
        <f t="shared" si="41"/>
        <v>9</v>
      </c>
      <c r="J702" s="82"/>
      <c r="K702" s="82"/>
      <c r="L702" s="82"/>
      <c r="M702" s="82"/>
      <c r="N702" s="82"/>
      <c r="O702" s="82"/>
      <c r="P702" s="82"/>
    </row>
    <row r="703" spans="1:16" x14ac:dyDescent="0.2">
      <c r="A703" s="80">
        <f t="shared" si="43"/>
        <v>702</v>
      </c>
      <c r="B703" s="48" t="s">
        <v>221</v>
      </c>
      <c r="C703" s="49">
        <v>2000</v>
      </c>
      <c r="D703" s="50">
        <v>42552</v>
      </c>
      <c r="E703" s="84">
        <f t="shared" si="42"/>
        <v>201607</v>
      </c>
      <c r="F703" s="84">
        <f t="shared" si="40"/>
        <v>201607</v>
      </c>
      <c r="G703" s="80">
        <f>IF(IFERROR(MATCH($B703,$B$1:B702,0),0)=0,1,0)</f>
        <v>1</v>
      </c>
      <c r="H703" s="80">
        <f t="array" ref="H703">IF(IFERROR(MATCH($B703&amp;E703,($B$1:B702)&amp;($E$1:E703),0),0)=0,1,0)</f>
        <v>1</v>
      </c>
      <c r="I703" s="80">
        <f t="shared" si="41"/>
        <v>2000</v>
      </c>
      <c r="J703" s="82"/>
      <c r="K703" s="82"/>
      <c r="L703" s="82"/>
      <c r="M703" s="82"/>
      <c r="N703" s="82"/>
      <c r="O703" s="82"/>
      <c r="P703" s="82"/>
    </row>
    <row r="704" spans="1:16" x14ac:dyDescent="0.2">
      <c r="A704" s="80">
        <f t="shared" si="43"/>
        <v>703</v>
      </c>
      <c r="B704" s="51" t="s">
        <v>222</v>
      </c>
      <c r="C704" s="52">
        <v>1500</v>
      </c>
      <c r="D704" s="50">
        <v>42552</v>
      </c>
      <c r="E704" s="84">
        <f t="shared" si="42"/>
        <v>201607</v>
      </c>
      <c r="F704" s="84">
        <f t="shared" si="40"/>
        <v>201607</v>
      </c>
      <c r="G704" s="80">
        <f>IF(IFERROR(MATCH($B704,$B$1:B703,0),0)=0,1,0)</f>
        <v>1</v>
      </c>
      <c r="H704" s="80">
        <f t="array" ref="H704">IF(IFERROR(MATCH($B704&amp;E704,($B$1:B703)&amp;($E$1:E704),0),0)=0,1,0)</f>
        <v>1</v>
      </c>
      <c r="I704" s="80">
        <f t="shared" si="41"/>
        <v>1500</v>
      </c>
      <c r="J704" s="82"/>
      <c r="K704" s="82"/>
      <c r="L704" s="82"/>
      <c r="M704" s="82"/>
      <c r="N704" s="82"/>
      <c r="O704" s="82"/>
      <c r="P704" s="82"/>
    </row>
    <row r="705" spans="1:16" x14ac:dyDescent="0.2">
      <c r="A705" s="80">
        <f t="shared" si="43"/>
        <v>704</v>
      </c>
      <c r="B705" s="48" t="s">
        <v>223</v>
      </c>
      <c r="C705" s="49">
        <v>647.5</v>
      </c>
      <c r="D705" s="50">
        <v>42552</v>
      </c>
      <c r="E705" s="84">
        <f t="shared" si="42"/>
        <v>201607</v>
      </c>
      <c r="F705" s="84">
        <f t="shared" si="40"/>
        <v>201607</v>
      </c>
      <c r="G705" s="80">
        <f>IF(IFERROR(MATCH($B705,$B$1:B704,0),0)=0,1,0)</f>
        <v>1</v>
      </c>
      <c r="H705" s="80">
        <f t="array" ref="H705">IF(IFERROR(MATCH($B705&amp;E705,($B$1:B704)&amp;($E$1:E705),0),0)=0,1,0)</f>
        <v>1</v>
      </c>
      <c r="I705" s="80">
        <f t="shared" si="41"/>
        <v>647.5</v>
      </c>
      <c r="J705" s="82"/>
      <c r="K705" s="82"/>
      <c r="L705" s="82"/>
      <c r="M705" s="82"/>
      <c r="N705" s="82"/>
      <c r="O705" s="82"/>
      <c r="P705" s="82"/>
    </row>
    <row r="706" spans="1:16" x14ac:dyDescent="0.2">
      <c r="A706" s="80">
        <f t="shared" si="43"/>
        <v>705</v>
      </c>
      <c r="B706" s="51" t="s">
        <v>224</v>
      </c>
      <c r="C706" s="52">
        <v>600</v>
      </c>
      <c r="D706" s="50">
        <v>42552</v>
      </c>
      <c r="E706" s="84">
        <f t="shared" si="42"/>
        <v>201607</v>
      </c>
      <c r="F706" s="84">
        <f t="shared" ref="F706:F769" si="44">INDEX($B:$E,MATCH(B706,$B:$B,0),4)</f>
        <v>201607</v>
      </c>
      <c r="G706" s="80">
        <f>IF(IFERROR(MATCH($B706,$B$1:B705,0),0)=0,1,0)</f>
        <v>1</v>
      </c>
      <c r="H706" s="80">
        <f t="array" ref="H706">IF(IFERROR(MATCH($B706&amp;E706,($B$1:B705)&amp;($E$1:E706),0),0)=0,1,0)</f>
        <v>1</v>
      </c>
      <c r="I706" s="80">
        <f t="shared" ref="I706:I769" si="45">SUMIFS($C:$C,$B:$B,$B706,$E:$E,$E706)</f>
        <v>600</v>
      </c>
      <c r="J706" s="82"/>
      <c r="K706" s="82"/>
      <c r="L706" s="82"/>
      <c r="M706" s="82"/>
      <c r="N706" s="82"/>
      <c r="O706" s="82"/>
      <c r="P706" s="82"/>
    </row>
    <row r="707" spans="1:16" x14ac:dyDescent="0.2">
      <c r="A707" s="80">
        <f t="shared" si="43"/>
        <v>706</v>
      </c>
      <c r="B707" s="48" t="s">
        <v>225</v>
      </c>
      <c r="C707" s="49">
        <v>294</v>
      </c>
      <c r="D707" s="50">
        <v>42552</v>
      </c>
      <c r="E707" s="84">
        <f t="shared" ref="E707:E770" si="46">_xlfn.NUMBERVALUE(YEAR(D707)&amp;IF(MONTH(D707)&lt;10,"0"&amp;MONTH(D707),MONTH(D707)))</f>
        <v>201607</v>
      </c>
      <c r="F707" s="84">
        <f t="shared" si="44"/>
        <v>201607</v>
      </c>
      <c r="G707" s="80">
        <f>IF(IFERROR(MATCH($B707,$B$1:B706,0),0)=0,1,0)</f>
        <v>1</v>
      </c>
      <c r="H707" s="80">
        <f t="array" ref="H707">IF(IFERROR(MATCH($B707&amp;E707,($B$1:B706)&amp;($E$1:E707),0),0)=0,1,0)</f>
        <v>1</v>
      </c>
      <c r="I707" s="80">
        <f t="shared" si="45"/>
        <v>294</v>
      </c>
      <c r="J707" s="82"/>
      <c r="K707" s="82"/>
      <c r="L707" s="82"/>
      <c r="M707" s="82"/>
      <c r="N707" s="82"/>
      <c r="O707" s="82"/>
      <c r="P707" s="82"/>
    </row>
    <row r="708" spans="1:16" x14ac:dyDescent="0.2">
      <c r="A708" s="80">
        <f t="shared" ref="A708:A771" si="47">A707+1</f>
        <v>707</v>
      </c>
      <c r="B708" s="51" t="s">
        <v>226</v>
      </c>
      <c r="C708" s="52">
        <v>200</v>
      </c>
      <c r="D708" s="50">
        <v>42552</v>
      </c>
      <c r="E708" s="84">
        <f t="shared" si="46"/>
        <v>201607</v>
      </c>
      <c r="F708" s="84">
        <f t="shared" si="44"/>
        <v>201607</v>
      </c>
      <c r="G708" s="80">
        <f>IF(IFERROR(MATCH($B708,$B$1:B707,0),0)=0,1,0)</f>
        <v>1</v>
      </c>
      <c r="H708" s="80">
        <f t="array" ref="H708">IF(IFERROR(MATCH($B708&amp;E708,($B$1:B707)&amp;($E$1:E708),0),0)=0,1,0)</f>
        <v>1</v>
      </c>
      <c r="I708" s="80">
        <f t="shared" si="45"/>
        <v>200</v>
      </c>
      <c r="J708" s="82"/>
      <c r="K708" s="82"/>
      <c r="L708" s="82"/>
      <c r="M708" s="82"/>
      <c r="N708" s="82"/>
      <c r="O708" s="82"/>
      <c r="P708" s="82"/>
    </row>
    <row r="709" spans="1:16" x14ac:dyDescent="0.2">
      <c r="A709" s="80">
        <f t="shared" si="47"/>
        <v>708</v>
      </c>
      <c r="B709" s="48" t="s">
        <v>227</v>
      </c>
      <c r="C709" s="49">
        <v>190</v>
      </c>
      <c r="D709" s="50">
        <v>42552</v>
      </c>
      <c r="E709" s="84">
        <f t="shared" si="46"/>
        <v>201607</v>
      </c>
      <c r="F709" s="84">
        <f t="shared" si="44"/>
        <v>201607</v>
      </c>
      <c r="G709" s="80">
        <f>IF(IFERROR(MATCH($B709,$B$1:B708,0),0)=0,1,0)</f>
        <v>1</v>
      </c>
      <c r="H709" s="80">
        <f t="array" ref="H709">IF(IFERROR(MATCH($B709&amp;E709,($B$1:B708)&amp;($E$1:E709),0),0)=0,1,0)</f>
        <v>1</v>
      </c>
      <c r="I709" s="80">
        <f t="shared" si="45"/>
        <v>190</v>
      </c>
      <c r="J709" s="82"/>
      <c r="K709" s="82"/>
      <c r="L709" s="82"/>
      <c r="M709" s="82"/>
      <c r="N709" s="82"/>
      <c r="O709" s="82"/>
      <c r="P709" s="82"/>
    </row>
    <row r="710" spans="1:16" x14ac:dyDescent="0.2">
      <c r="A710" s="80">
        <f t="shared" si="47"/>
        <v>709</v>
      </c>
      <c r="B710" s="51" t="s">
        <v>228</v>
      </c>
      <c r="C710" s="52">
        <v>159</v>
      </c>
      <c r="D710" s="50">
        <v>42552</v>
      </c>
      <c r="E710" s="84">
        <f t="shared" si="46"/>
        <v>201607</v>
      </c>
      <c r="F710" s="84">
        <f t="shared" si="44"/>
        <v>201607</v>
      </c>
      <c r="G710" s="80">
        <f>IF(IFERROR(MATCH($B710,$B$1:B709,0),0)=0,1,0)</f>
        <v>1</v>
      </c>
      <c r="H710" s="80">
        <f t="array" ref="H710">IF(IFERROR(MATCH($B710&amp;E710,($B$1:B709)&amp;($E$1:E710),0),0)=0,1,0)</f>
        <v>1</v>
      </c>
      <c r="I710" s="80">
        <f t="shared" si="45"/>
        <v>159</v>
      </c>
      <c r="J710" s="82"/>
      <c r="K710" s="82"/>
      <c r="L710" s="82"/>
      <c r="M710" s="82"/>
      <c r="N710" s="82"/>
      <c r="O710" s="82"/>
      <c r="P710" s="82"/>
    </row>
    <row r="711" spans="1:16" x14ac:dyDescent="0.2">
      <c r="A711" s="80">
        <f t="shared" si="47"/>
        <v>710</v>
      </c>
      <c r="B711" s="48" t="s">
        <v>229</v>
      </c>
      <c r="C711" s="49">
        <v>150</v>
      </c>
      <c r="D711" s="50">
        <v>42552</v>
      </c>
      <c r="E711" s="84">
        <f t="shared" si="46"/>
        <v>201607</v>
      </c>
      <c r="F711" s="84">
        <f t="shared" si="44"/>
        <v>201607</v>
      </c>
      <c r="G711" s="80">
        <f>IF(IFERROR(MATCH($B711,$B$1:B710,0),0)=0,1,0)</f>
        <v>1</v>
      </c>
      <c r="H711" s="80">
        <f t="array" ref="H711">IF(IFERROR(MATCH($B711&amp;E711,($B$1:B710)&amp;($E$1:E711),0),0)=0,1,0)</f>
        <v>1</v>
      </c>
      <c r="I711" s="80">
        <f t="shared" si="45"/>
        <v>150</v>
      </c>
      <c r="J711" s="82"/>
      <c r="K711" s="82"/>
      <c r="L711" s="82"/>
      <c r="M711" s="82"/>
      <c r="N711" s="82"/>
      <c r="O711" s="82"/>
      <c r="P711" s="82"/>
    </row>
    <row r="712" spans="1:16" x14ac:dyDescent="0.2">
      <c r="A712" s="80">
        <f t="shared" si="47"/>
        <v>711</v>
      </c>
      <c r="B712" s="51" t="s">
        <v>230</v>
      </c>
      <c r="C712" s="52">
        <v>139</v>
      </c>
      <c r="D712" s="50">
        <v>42552</v>
      </c>
      <c r="E712" s="84">
        <f t="shared" si="46"/>
        <v>201607</v>
      </c>
      <c r="F712" s="84">
        <f t="shared" si="44"/>
        <v>201607</v>
      </c>
      <c r="G712" s="80">
        <f>IF(IFERROR(MATCH($B712,$B$1:B711,0),0)=0,1,0)</f>
        <v>1</v>
      </c>
      <c r="H712" s="80">
        <f t="array" ref="H712">IF(IFERROR(MATCH($B712&amp;E712,($B$1:B711)&amp;($E$1:E712),0),0)=0,1,0)</f>
        <v>1</v>
      </c>
      <c r="I712" s="80">
        <f t="shared" si="45"/>
        <v>139</v>
      </c>
      <c r="J712" s="82"/>
      <c r="K712" s="82"/>
      <c r="L712" s="82"/>
      <c r="M712" s="82"/>
      <c r="N712" s="82"/>
      <c r="O712" s="82"/>
      <c r="P712" s="82"/>
    </row>
    <row r="713" spans="1:16" x14ac:dyDescent="0.2">
      <c r="A713" s="80">
        <f t="shared" si="47"/>
        <v>712</v>
      </c>
      <c r="B713" s="48" t="s">
        <v>231</v>
      </c>
      <c r="C713" s="49">
        <v>139</v>
      </c>
      <c r="D713" s="50">
        <v>42552</v>
      </c>
      <c r="E713" s="84">
        <f t="shared" si="46"/>
        <v>201607</v>
      </c>
      <c r="F713" s="84">
        <f t="shared" si="44"/>
        <v>201607</v>
      </c>
      <c r="G713" s="80">
        <f>IF(IFERROR(MATCH($B713,$B$1:B712,0),0)=0,1,0)</f>
        <v>1</v>
      </c>
      <c r="H713" s="80">
        <f t="array" ref="H713">IF(IFERROR(MATCH($B713&amp;E713,($B$1:B712)&amp;($E$1:E713),0),0)=0,1,0)</f>
        <v>1</v>
      </c>
      <c r="I713" s="80">
        <f t="shared" si="45"/>
        <v>139</v>
      </c>
      <c r="J713" s="82"/>
      <c r="K713" s="82"/>
      <c r="L713" s="82"/>
      <c r="M713" s="82"/>
      <c r="N713" s="82"/>
      <c r="O713" s="82"/>
      <c r="P713" s="82"/>
    </row>
    <row r="714" spans="1:16" x14ac:dyDescent="0.2">
      <c r="A714" s="80">
        <f t="shared" si="47"/>
        <v>713</v>
      </c>
      <c r="B714" s="51" t="s">
        <v>232</v>
      </c>
      <c r="C714" s="52">
        <v>88</v>
      </c>
      <c r="D714" s="50">
        <v>42552</v>
      </c>
      <c r="E714" s="84">
        <f t="shared" si="46"/>
        <v>201607</v>
      </c>
      <c r="F714" s="84">
        <f t="shared" si="44"/>
        <v>201607</v>
      </c>
      <c r="G714" s="80">
        <f>IF(IFERROR(MATCH($B714,$B$1:B713,0),0)=0,1,0)</f>
        <v>1</v>
      </c>
      <c r="H714" s="80">
        <f t="array" ref="H714">IF(IFERROR(MATCH($B714&amp;E714,($B$1:B713)&amp;($E$1:E714),0),0)=0,1,0)</f>
        <v>1</v>
      </c>
      <c r="I714" s="80">
        <f t="shared" si="45"/>
        <v>88</v>
      </c>
      <c r="J714" s="82"/>
      <c r="K714" s="82"/>
      <c r="L714" s="82"/>
      <c r="M714" s="82"/>
      <c r="N714" s="82"/>
      <c r="O714" s="82"/>
      <c r="P714" s="82"/>
    </row>
    <row r="715" spans="1:16" x14ac:dyDescent="0.2">
      <c r="A715" s="80">
        <f t="shared" si="47"/>
        <v>714</v>
      </c>
      <c r="B715" s="48" t="s">
        <v>233</v>
      </c>
      <c r="C715" s="49">
        <v>77</v>
      </c>
      <c r="D715" s="50">
        <v>42552</v>
      </c>
      <c r="E715" s="84">
        <f t="shared" si="46"/>
        <v>201607</v>
      </c>
      <c r="F715" s="84">
        <f t="shared" si="44"/>
        <v>201607</v>
      </c>
      <c r="G715" s="80">
        <f>IF(IFERROR(MATCH($B715,$B$1:B714,0),0)=0,1,0)</f>
        <v>1</v>
      </c>
      <c r="H715" s="80">
        <f t="array" ref="H715">IF(IFERROR(MATCH($B715&amp;E715,($B$1:B714)&amp;($E$1:E715),0),0)=0,1,0)</f>
        <v>1</v>
      </c>
      <c r="I715" s="80">
        <f t="shared" si="45"/>
        <v>77</v>
      </c>
      <c r="J715" s="82"/>
      <c r="K715" s="82"/>
      <c r="L715" s="82"/>
      <c r="M715" s="82"/>
      <c r="N715" s="82"/>
      <c r="O715" s="82"/>
      <c r="P715" s="82"/>
    </row>
    <row r="716" spans="1:16" x14ac:dyDescent="0.2">
      <c r="A716" s="80">
        <f t="shared" si="47"/>
        <v>715</v>
      </c>
      <c r="B716" s="51" t="s">
        <v>234</v>
      </c>
      <c r="C716" s="52">
        <v>71</v>
      </c>
      <c r="D716" s="50">
        <v>42552</v>
      </c>
      <c r="E716" s="84">
        <f t="shared" si="46"/>
        <v>201607</v>
      </c>
      <c r="F716" s="84">
        <f t="shared" si="44"/>
        <v>201607</v>
      </c>
      <c r="G716" s="80">
        <f>IF(IFERROR(MATCH($B716,$B$1:B715,0),0)=0,1,0)</f>
        <v>1</v>
      </c>
      <c r="H716" s="80">
        <f t="array" ref="H716">IF(IFERROR(MATCH($B716&amp;E716,($B$1:B715)&amp;($E$1:E716),0),0)=0,1,0)</f>
        <v>1</v>
      </c>
      <c r="I716" s="80">
        <f t="shared" si="45"/>
        <v>71</v>
      </c>
      <c r="J716" s="82"/>
      <c r="K716" s="82"/>
      <c r="L716" s="82"/>
      <c r="M716" s="82"/>
      <c r="N716" s="82"/>
      <c r="O716" s="82"/>
      <c r="P716" s="82"/>
    </row>
    <row r="717" spans="1:16" x14ac:dyDescent="0.2">
      <c r="A717" s="80">
        <f t="shared" si="47"/>
        <v>716</v>
      </c>
      <c r="B717" s="48" t="s">
        <v>235</v>
      </c>
      <c r="C717" s="49">
        <v>68</v>
      </c>
      <c r="D717" s="50">
        <v>42552</v>
      </c>
      <c r="E717" s="84">
        <f t="shared" si="46"/>
        <v>201607</v>
      </c>
      <c r="F717" s="84">
        <f t="shared" si="44"/>
        <v>201607</v>
      </c>
      <c r="G717" s="80">
        <f>IF(IFERROR(MATCH($B717,$B$1:B716,0),0)=0,1,0)</f>
        <v>1</v>
      </c>
      <c r="H717" s="80">
        <f t="array" ref="H717">IF(IFERROR(MATCH($B717&amp;E717,($B$1:B716)&amp;($E$1:E717),0),0)=0,1,0)</f>
        <v>1</v>
      </c>
      <c r="I717" s="80">
        <f t="shared" si="45"/>
        <v>68</v>
      </c>
      <c r="J717" s="82"/>
      <c r="K717" s="82"/>
      <c r="L717" s="82"/>
      <c r="M717" s="82"/>
      <c r="N717" s="82"/>
      <c r="O717" s="82"/>
      <c r="P717" s="82"/>
    </row>
    <row r="718" spans="1:16" x14ac:dyDescent="0.2">
      <c r="A718" s="80">
        <f t="shared" si="47"/>
        <v>717</v>
      </c>
      <c r="B718" s="51" t="s">
        <v>236</v>
      </c>
      <c r="C718" s="52">
        <v>52</v>
      </c>
      <c r="D718" s="50">
        <v>42552</v>
      </c>
      <c r="E718" s="84">
        <f t="shared" si="46"/>
        <v>201607</v>
      </c>
      <c r="F718" s="84">
        <f t="shared" si="44"/>
        <v>201607</v>
      </c>
      <c r="G718" s="80">
        <f>IF(IFERROR(MATCH($B718,$B$1:B717,0),0)=0,1,0)</f>
        <v>1</v>
      </c>
      <c r="H718" s="80">
        <f t="array" ref="H718">IF(IFERROR(MATCH($B718&amp;E718,($B$1:B717)&amp;($E$1:E718),0),0)=0,1,0)</f>
        <v>1</v>
      </c>
      <c r="I718" s="80">
        <f t="shared" si="45"/>
        <v>52</v>
      </c>
      <c r="J718" s="82"/>
      <c r="K718" s="82"/>
      <c r="L718" s="82"/>
      <c r="M718" s="82"/>
      <c r="N718" s="82"/>
      <c r="O718" s="82"/>
      <c r="P718" s="82"/>
    </row>
    <row r="719" spans="1:16" x14ac:dyDescent="0.2">
      <c r="A719" s="80">
        <f t="shared" si="47"/>
        <v>718</v>
      </c>
      <c r="B719" s="48" t="s">
        <v>237</v>
      </c>
      <c r="C719" s="49">
        <v>51</v>
      </c>
      <c r="D719" s="50">
        <v>42552</v>
      </c>
      <c r="E719" s="84">
        <f t="shared" si="46"/>
        <v>201607</v>
      </c>
      <c r="F719" s="84">
        <f t="shared" si="44"/>
        <v>201607</v>
      </c>
      <c r="G719" s="80">
        <f>IF(IFERROR(MATCH($B719,$B$1:B718,0),0)=0,1,0)</f>
        <v>1</v>
      </c>
      <c r="H719" s="80">
        <f t="array" ref="H719">IF(IFERROR(MATCH($B719&amp;E719,($B$1:B718)&amp;($E$1:E719),0),0)=0,1,0)</f>
        <v>1</v>
      </c>
      <c r="I719" s="80">
        <f t="shared" si="45"/>
        <v>51</v>
      </c>
      <c r="J719" s="82"/>
      <c r="K719" s="82"/>
      <c r="L719" s="82"/>
      <c r="M719" s="82"/>
      <c r="N719" s="82"/>
      <c r="O719" s="82"/>
      <c r="P719" s="82"/>
    </row>
    <row r="720" spans="1:16" x14ac:dyDescent="0.2">
      <c r="A720" s="80">
        <f t="shared" si="47"/>
        <v>719</v>
      </c>
      <c r="B720" s="51" t="s">
        <v>238</v>
      </c>
      <c r="C720" s="52">
        <v>43</v>
      </c>
      <c r="D720" s="50">
        <v>42552</v>
      </c>
      <c r="E720" s="84">
        <f t="shared" si="46"/>
        <v>201607</v>
      </c>
      <c r="F720" s="84">
        <f t="shared" si="44"/>
        <v>201607</v>
      </c>
      <c r="G720" s="80">
        <f>IF(IFERROR(MATCH($B720,$B$1:B719,0),0)=0,1,0)</f>
        <v>1</v>
      </c>
      <c r="H720" s="80">
        <f t="array" ref="H720">IF(IFERROR(MATCH($B720&amp;E720,($B$1:B719)&amp;($E$1:E720),0),0)=0,1,0)</f>
        <v>1</v>
      </c>
      <c r="I720" s="80">
        <f t="shared" si="45"/>
        <v>43</v>
      </c>
      <c r="J720" s="82"/>
      <c r="K720" s="82"/>
      <c r="L720" s="82"/>
      <c r="M720" s="82"/>
      <c r="N720" s="82"/>
      <c r="O720" s="82"/>
      <c r="P720" s="82"/>
    </row>
    <row r="721" spans="1:16" x14ac:dyDescent="0.2">
      <c r="A721" s="80">
        <f t="shared" si="47"/>
        <v>720</v>
      </c>
      <c r="B721" s="48" t="s">
        <v>239</v>
      </c>
      <c r="C721" s="49">
        <v>39</v>
      </c>
      <c r="D721" s="50">
        <v>42552</v>
      </c>
      <c r="E721" s="84">
        <f t="shared" si="46"/>
        <v>201607</v>
      </c>
      <c r="F721" s="84">
        <f t="shared" si="44"/>
        <v>201607</v>
      </c>
      <c r="G721" s="80">
        <f>IF(IFERROR(MATCH($B721,$B$1:B720,0),0)=0,1,0)</f>
        <v>1</v>
      </c>
      <c r="H721" s="80">
        <f t="array" ref="H721">IF(IFERROR(MATCH($B721&amp;E721,($B$1:B720)&amp;($E$1:E721),0),0)=0,1,0)</f>
        <v>1</v>
      </c>
      <c r="I721" s="80">
        <f t="shared" si="45"/>
        <v>39</v>
      </c>
      <c r="J721" s="82"/>
      <c r="K721" s="82"/>
      <c r="L721" s="82"/>
      <c r="M721" s="82"/>
      <c r="N721" s="82"/>
      <c r="O721" s="82"/>
      <c r="P721" s="82"/>
    </row>
    <row r="722" spans="1:16" x14ac:dyDescent="0.2">
      <c r="A722" s="80">
        <f t="shared" si="47"/>
        <v>721</v>
      </c>
      <c r="B722" s="51" t="s">
        <v>240</v>
      </c>
      <c r="C722" s="52">
        <v>39</v>
      </c>
      <c r="D722" s="50">
        <v>42552</v>
      </c>
      <c r="E722" s="84">
        <f t="shared" si="46"/>
        <v>201607</v>
      </c>
      <c r="F722" s="84">
        <f t="shared" si="44"/>
        <v>201607</v>
      </c>
      <c r="G722" s="80">
        <f>IF(IFERROR(MATCH($B722,$B$1:B721,0),0)=0,1,0)</f>
        <v>1</v>
      </c>
      <c r="H722" s="80">
        <f t="array" ref="H722">IF(IFERROR(MATCH($B722&amp;E722,($B$1:B721)&amp;($E$1:E722),0),0)=0,1,0)</f>
        <v>1</v>
      </c>
      <c r="I722" s="80">
        <f t="shared" si="45"/>
        <v>39</v>
      </c>
      <c r="J722" s="82"/>
      <c r="K722" s="82"/>
      <c r="L722" s="82"/>
      <c r="M722" s="82"/>
      <c r="N722" s="82"/>
      <c r="O722" s="82"/>
      <c r="P722" s="82"/>
    </row>
    <row r="723" spans="1:16" x14ac:dyDescent="0.2">
      <c r="A723" s="80">
        <f t="shared" si="47"/>
        <v>722</v>
      </c>
      <c r="B723" s="48" t="s">
        <v>241</v>
      </c>
      <c r="C723" s="49">
        <v>36</v>
      </c>
      <c r="D723" s="50">
        <v>42552</v>
      </c>
      <c r="E723" s="84">
        <f t="shared" si="46"/>
        <v>201607</v>
      </c>
      <c r="F723" s="84">
        <f t="shared" si="44"/>
        <v>201607</v>
      </c>
      <c r="G723" s="80">
        <f>IF(IFERROR(MATCH($B723,$B$1:B722,0),0)=0,1,0)</f>
        <v>1</v>
      </c>
      <c r="H723" s="80">
        <f t="array" ref="H723">IF(IFERROR(MATCH($B723&amp;E723,($B$1:B722)&amp;($E$1:E723),0),0)=0,1,0)</f>
        <v>1</v>
      </c>
      <c r="I723" s="80">
        <f t="shared" si="45"/>
        <v>36</v>
      </c>
      <c r="J723" s="82"/>
      <c r="K723" s="82"/>
      <c r="L723" s="82"/>
      <c r="M723" s="82"/>
      <c r="N723" s="82"/>
      <c r="O723" s="82"/>
      <c r="P723" s="82"/>
    </row>
    <row r="724" spans="1:16" x14ac:dyDescent="0.2">
      <c r="A724" s="80">
        <f t="shared" si="47"/>
        <v>723</v>
      </c>
      <c r="B724" s="51" t="s">
        <v>242</v>
      </c>
      <c r="C724" s="52">
        <v>36</v>
      </c>
      <c r="D724" s="50">
        <v>42552</v>
      </c>
      <c r="E724" s="84">
        <f t="shared" si="46"/>
        <v>201607</v>
      </c>
      <c r="F724" s="84">
        <f t="shared" si="44"/>
        <v>201607</v>
      </c>
      <c r="G724" s="80">
        <f>IF(IFERROR(MATCH($B724,$B$1:B723,0),0)=0,1,0)</f>
        <v>1</v>
      </c>
      <c r="H724" s="80">
        <f t="array" ref="H724">IF(IFERROR(MATCH($B724&amp;E724,($B$1:B723)&amp;($E$1:E724),0),0)=0,1,0)</f>
        <v>1</v>
      </c>
      <c r="I724" s="80">
        <f t="shared" si="45"/>
        <v>36</v>
      </c>
      <c r="J724" s="82"/>
      <c r="K724" s="82"/>
      <c r="L724" s="82"/>
      <c r="M724" s="82"/>
      <c r="N724" s="82"/>
      <c r="O724" s="82"/>
      <c r="P724" s="82"/>
    </row>
    <row r="725" spans="1:16" x14ac:dyDescent="0.2">
      <c r="A725" s="80">
        <f t="shared" si="47"/>
        <v>724</v>
      </c>
      <c r="B725" s="48" t="s">
        <v>243</v>
      </c>
      <c r="C725" s="49">
        <v>35</v>
      </c>
      <c r="D725" s="50">
        <v>42552</v>
      </c>
      <c r="E725" s="84">
        <f t="shared" si="46"/>
        <v>201607</v>
      </c>
      <c r="F725" s="84">
        <f t="shared" si="44"/>
        <v>201607</v>
      </c>
      <c r="G725" s="80">
        <f>IF(IFERROR(MATCH($B725,$B$1:B724,0),0)=0,1,0)</f>
        <v>1</v>
      </c>
      <c r="H725" s="80">
        <f t="array" ref="H725">IF(IFERROR(MATCH($B725&amp;E725,($B$1:B724)&amp;($E$1:E725),0),0)=0,1,0)</f>
        <v>1</v>
      </c>
      <c r="I725" s="80">
        <f t="shared" si="45"/>
        <v>35</v>
      </c>
      <c r="J725" s="82"/>
      <c r="K725" s="82"/>
      <c r="L725" s="82"/>
      <c r="M725" s="82"/>
      <c r="N725" s="82"/>
      <c r="O725" s="82"/>
      <c r="P725" s="82"/>
    </row>
    <row r="726" spans="1:16" x14ac:dyDescent="0.2">
      <c r="A726" s="80">
        <f t="shared" si="47"/>
        <v>725</v>
      </c>
      <c r="B726" s="51" t="s">
        <v>244</v>
      </c>
      <c r="C726" s="52">
        <v>29</v>
      </c>
      <c r="D726" s="50">
        <v>42552</v>
      </c>
      <c r="E726" s="84">
        <f t="shared" si="46"/>
        <v>201607</v>
      </c>
      <c r="F726" s="84">
        <f t="shared" si="44"/>
        <v>201607</v>
      </c>
      <c r="G726" s="80">
        <f>IF(IFERROR(MATCH($B726,$B$1:B725,0),0)=0,1,0)</f>
        <v>1</v>
      </c>
      <c r="H726" s="80">
        <f t="array" ref="H726">IF(IFERROR(MATCH($B726&amp;E726,($B$1:B725)&amp;($E$1:E726),0),0)=0,1,0)</f>
        <v>1</v>
      </c>
      <c r="I726" s="80">
        <f t="shared" si="45"/>
        <v>29</v>
      </c>
      <c r="J726" s="82"/>
      <c r="K726" s="82"/>
      <c r="L726" s="82"/>
      <c r="M726" s="82"/>
      <c r="N726" s="82"/>
      <c r="O726" s="82"/>
      <c r="P726" s="82"/>
    </row>
    <row r="727" spans="1:16" x14ac:dyDescent="0.2">
      <c r="A727" s="80">
        <f t="shared" si="47"/>
        <v>726</v>
      </c>
      <c r="B727" s="48" t="s">
        <v>245</v>
      </c>
      <c r="C727" s="49">
        <v>28.000000000000004</v>
      </c>
      <c r="D727" s="50">
        <v>42552</v>
      </c>
      <c r="E727" s="84">
        <f t="shared" si="46"/>
        <v>201607</v>
      </c>
      <c r="F727" s="84">
        <f t="shared" si="44"/>
        <v>201607</v>
      </c>
      <c r="G727" s="80">
        <f>IF(IFERROR(MATCH($B727,$B$1:B726,0),0)=0,1,0)</f>
        <v>1</v>
      </c>
      <c r="H727" s="80">
        <f t="array" ref="H727">IF(IFERROR(MATCH($B727&amp;E727,($B$1:B726)&amp;($E$1:E727),0),0)=0,1,0)</f>
        <v>1</v>
      </c>
      <c r="I727" s="80">
        <f t="shared" si="45"/>
        <v>28.000000000000004</v>
      </c>
      <c r="J727" s="82"/>
      <c r="K727" s="82"/>
      <c r="L727" s="82"/>
      <c r="M727" s="82"/>
      <c r="N727" s="82"/>
      <c r="O727" s="82"/>
      <c r="P727" s="82"/>
    </row>
    <row r="728" spans="1:16" x14ac:dyDescent="0.2">
      <c r="A728" s="80">
        <f t="shared" si="47"/>
        <v>727</v>
      </c>
      <c r="B728" s="51" t="s">
        <v>246</v>
      </c>
      <c r="C728" s="52">
        <v>26</v>
      </c>
      <c r="D728" s="50">
        <v>42552</v>
      </c>
      <c r="E728" s="84">
        <f t="shared" si="46"/>
        <v>201607</v>
      </c>
      <c r="F728" s="84">
        <f t="shared" si="44"/>
        <v>201607</v>
      </c>
      <c r="G728" s="80">
        <f>IF(IFERROR(MATCH($B728,$B$1:B727,0),0)=0,1,0)</f>
        <v>1</v>
      </c>
      <c r="H728" s="80">
        <f t="array" ref="H728">IF(IFERROR(MATCH($B728&amp;E728,($B$1:B727)&amp;($E$1:E728),0),0)=0,1,0)</f>
        <v>1</v>
      </c>
      <c r="I728" s="80">
        <f t="shared" si="45"/>
        <v>26</v>
      </c>
      <c r="J728" s="82"/>
      <c r="K728" s="82"/>
      <c r="L728" s="82"/>
      <c r="M728" s="82"/>
      <c r="N728" s="82"/>
      <c r="O728" s="82"/>
      <c r="P728" s="82"/>
    </row>
    <row r="729" spans="1:16" x14ac:dyDescent="0.2">
      <c r="A729" s="80">
        <f t="shared" si="47"/>
        <v>728</v>
      </c>
      <c r="B729" s="48" t="s">
        <v>247</v>
      </c>
      <c r="C729" s="49">
        <v>21</v>
      </c>
      <c r="D729" s="50">
        <v>42552</v>
      </c>
      <c r="E729" s="84">
        <f t="shared" si="46"/>
        <v>201607</v>
      </c>
      <c r="F729" s="84">
        <f t="shared" si="44"/>
        <v>201607</v>
      </c>
      <c r="G729" s="80">
        <f>IF(IFERROR(MATCH($B729,$B$1:B728,0),0)=0,1,0)</f>
        <v>1</v>
      </c>
      <c r="H729" s="80">
        <f t="array" ref="H729">IF(IFERROR(MATCH($B729&amp;E729,($B$1:B728)&amp;($E$1:E729),0),0)=0,1,0)</f>
        <v>1</v>
      </c>
      <c r="I729" s="80">
        <f t="shared" si="45"/>
        <v>21</v>
      </c>
      <c r="J729" s="82"/>
      <c r="K729" s="82"/>
      <c r="L729" s="82"/>
      <c r="M729" s="82"/>
      <c r="N729" s="82"/>
      <c r="O729" s="82"/>
      <c r="P729" s="82"/>
    </row>
    <row r="730" spans="1:16" x14ac:dyDescent="0.2">
      <c r="A730" s="80">
        <f t="shared" si="47"/>
        <v>729</v>
      </c>
      <c r="B730" s="51" t="s">
        <v>248</v>
      </c>
      <c r="C730" s="52">
        <v>21</v>
      </c>
      <c r="D730" s="50">
        <v>42552</v>
      </c>
      <c r="E730" s="84">
        <f t="shared" si="46"/>
        <v>201607</v>
      </c>
      <c r="F730" s="84">
        <f t="shared" si="44"/>
        <v>201607</v>
      </c>
      <c r="G730" s="80">
        <f>IF(IFERROR(MATCH($B730,$B$1:B729,0),0)=0,1,0)</f>
        <v>1</v>
      </c>
      <c r="H730" s="80">
        <f t="array" ref="H730">IF(IFERROR(MATCH($B730&amp;E730,($B$1:B729)&amp;($E$1:E730),0),0)=0,1,0)</f>
        <v>1</v>
      </c>
      <c r="I730" s="80">
        <f t="shared" si="45"/>
        <v>21</v>
      </c>
      <c r="J730" s="82"/>
      <c r="K730" s="82"/>
      <c r="L730" s="82"/>
      <c r="M730" s="82"/>
      <c r="N730" s="82"/>
      <c r="O730" s="82"/>
      <c r="P730" s="82"/>
    </row>
    <row r="731" spans="1:16" x14ac:dyDescent="0.2">
      <c r="A731" s="80">
        <f t="shared" si="47"/>
        <v>730</v>
      </c>
      <c r="B731" s="48" t="s">
        <v>249</v>
      </c>
      <c r="C731" s="49">
        <v>15</v>
      </c>
      <c r="D731" s="50">
        <v>42552</v>
      </c>
      <c r="E731" s="84">
        <f t="shared" si="46"/>
        <v>201607</v>
      </c>
      <c r="F731" s="84">
        <f t="shared" si="44"/>
        <v>201607</v>
      </c>
      <c r="G731" s="80">
        <f>IF(IFERROR(MATCH($B731,$B$1:B730,0),0)=0,1,0)</f>
        <v>1</v>
      </c>
      <c r="H731" s="80">
        <f t="array" ref="H731">IF(IFERROR(MATCH($B731&amp;E731,($B$1:B730)&amp;($E$1:E731),0),0)=0,1,0)</f>
        <v>1</v>
      </c>
      <c r="I731" s="80">
        <f t="shared" si="45"/>
        <v>15</v>
      </c>
      <c r="J731" s="82"/>
      <c r="K731" s="82"/>
      <c r="L731" s="82"/>
      <c r="M731" s="82"/>
      <c r="N731" s="82"/>
      <c r="O731" s="82"/>
      <c r="P731" s="82"/>
    </row>
    <row r="732" spans="1:16" x14ac:dyDescent="0.2">
      <c r="A732" s="80">
        <f t="shared" si="47"/>
        <v>731</v>
      </c>
      <c r="B732" s="51" t="s">
        <v>250</v>
      </c>
      <c r="C732" s="52">
        <v>8</v>
      </c>
      <c r="D732" s="50">
        <v>42552</v>
      </c>
      <c r="E732" s="84">
        <f t="shared" si="46"/>
        <v>201607</v>
      </c>
      <c r="F732" s="84">
        <f t="shared" si="44"/>
        <v>201607</v>
      </c>
      <c r="G732" s="80">
        <f>IF(IFERROR(MATCH($B732,$B$1:B731,0),0)=0,1,0)</f>
        <v>1</v>
      </c>
      <c r="H732" s="80">
        <f t="array" ref="H732">IF(IFERROR(MATCH($B732&amp;E732,($B$1:B731)&amp;($E$1:E732),0),0)=0,1,0)</f>
        <v>1</v>
      </c>
      <c r="I732" s="80">
        <f t="shared" si="45"/>
        <v>8</v>
      </c>
      <c r="J732" s="82"/>
      <c r="K732" s="82"/>
      <c r="L732" s="82"/>
      <c r="M732" s="82"/>
      <c r="N732" s="82"/>
      <c r="O732" s="82"/>
      <c r="P732" s="82"/>
    </row>
    <row r="733" spans="1:16" x14ac:dyDescent="0.2">
      <c r="A733" s="80">
        <f t="shared" si="47"/>
        <v>732</v>
      </c>
      <c r="B733" s="51" t="s">
        <v>101</v>
      </c>
      <c r="C733" s="52">
        <v>206</v>
      </c>
      <c r="D733" s="50">
        <v>42583</v>
      </c>
      <c r="E733" s="84">
        <f t="shared" si="46"/>
        <v>201608</v>
      </c>
      <c r="F733" s="84">
        <f t="shared" si="44"/>
        <v>201603</v>
      </c>
      <c r="G733" s="80">
        <f>IF(IFERROR(MATCH($B733,$B$1:B732,0),0)=0,1,0)</f>
        <v>0</v>
      </c>
      <c r="H733" s="80">
        <f t="array" ref="H733">IF(IFERROR(MATCH($B733&amp;E733,($B$1:B732)&amp;($E$1:E733),0),0)=0,1,0)</f>
        <v>1</v>
      </c>
      <c r="I733" s="80">
        <f t="shared" si="45"/>
        <v>206</v>
      </c>
      <c r="J733" s="82"/>
      <c r="K733" s="82"/>
      <c r="L733" s="82"/>
      <c r="M733" s="82"/>
      <c r="N733" s="82"/>
      <c r="O733" s="82"/>
      <c r="P733" s="82"/>
    </row>
    <row r="734" spans="1:16" x14ac:dyDescent="0.2">
      <c r="A734" s="80">
        <f t="shared" si="47"/>
        <v>733</v>
      </c>
      <c r="B734" s="51" t="s">
        <v>102</v>
      </c>
      <c r="C734" s="52">
        <v>40</v>
      </c>
      <c r="D734" s="50">
        <v>42583</v>
      </c>
      <c r="E734" s="84">
        <f t="shared" si="46"/>
        <v>201608</v>
      </c>
      <c r="F734" s="84">
        <f t="shared" si="44"/>
        <v>201603</v>
      </c>
      <c r="G734" s="80">
        <f>IF(IFERROR(MATCH($B734,$B$1:B733,0),0)=0,1,0)</f>
        <v>0</v>
      </c>
      <c r="H734" s="80">
        <f t="array" ref="H734">IF(IFERROR(MATCH($B734&amp;E734,($B$1:B733)&amp;($E$1:E734),0),0)=0,1,0)</f>
        <v>1</v>
      </c>
      <c r="I734" s="80">
        <f t="shared" si="45"/>
        <v>40</v>
      </c>
      <c r="J734" s="82"/>
      <c r="K734" s="82"/>
      <c r="L734" s="82"/>
      <c r="M734" s="82"/>
      <c r="N734" s="82"/>
      <c r="O734" s="82"/>
      <c r="P734" s="82"/>
    </row>
    <row r="735" spans="1:16" x14ac:dyDescent="0.2">
      <c r="A735" s="80">
        <f t="shared" si="47"/>
        <v>734</v>
      </c>
      <c r="B735" s="51" t="s">
        <v>134</v>
      </c>
      <c r="C735" s="52">
        <v>56.999999999999993</v>
      </c>
      <c r="D735" s="50">
        <v>42583</v>
      </c>
      <c r="E735" s="84">
        <f t="shared" si="46"/>
        <v>201608</v>
      </c>
      <c r="F735" s="84">
        <f t="shared" si="44"/>
        <v>201604</v>
      </c>
      <c r="G735" s="80">
        <f>IF(IFERROR(MATCH($B735,$B$1:B734,0),0)=0,1,0)</f>
        <v>0</v>
      </c>
      <c r="H735" s="80">
        <f t="array" ref="H735">IF(IFERROR(MATCH($B735&amp;E735,($B$1:B734)&amp;($E$1:E735),0),0)=0,1,0)</f>
        <v>1</v>
      </c>
      <c r="I735" s="80">
        <f t="shared" si="45"/>
        <v>56.999999999999993</v>
      </c>
      <c r="J735" s="82"/>
      <c r="K735" s="82"/>
      <c r="L735" s="82"/>
      <c r="M735" s="82"/>
      <c r="N735" s="82"/>
      <c r="O735" s="82"/>
      <c r="P735" s="82"/>
    </row>
    <row r="736" spans="1:16" x14ac:dyDescent="0.2">
      <c r="A736" s="80">
        <f t="shared" si="47"/>
        <v>735</v>
      </c>
      <c r="B736" s="51" t="s">
        <v>20</v>
      </c>
      <c r="C736" s="52">
        <v>396</v>
      </c>
      <c r="D736" s="50">
        <v>42583</v>
      </c>
      <c r="E736" s="84">
        <f t="shared" si="46"/>
        <v>201608</v>
      </c>
      <c r="F736" s="84">
        <f t="shared" si="44"/>
        <v>201601</v>
      </c>
      <c r="G736" s="80">
        <f>IF(IFERROR(MATCH($B736,$B$1:B735,0),0)=0,1,0)</f>
        <v>0</v>
      </c>
      <c r="H736" s="80">
        <f t="array" ref="H736">IF(IFERROR(MATCH($B736&amp;E736,($B$1:B735)&amp;($E$1:E736),0),0)=0,1,0)</f>
        <v>1</v>
      </c>
      <c r="I736" s="80">
        <f t="shared" si="45"/>
        <v>396</v>
      </c>
      <c r="J736" s="82"/>
      <c r="K736" s="82"/>
      <c r="L736" s="82"/>
      <c r="M736" s="82"/>
      <c r="N736" s="82"/>
      <c r="O736" s="82"/>
      <c r="P736" s="82"/>
    </row>
    <row r="737" spans="1:16" x14ac:dyDescent="0.2">
      <c r="A737" s="80">
        <f t="shared" si="47"/>
        <v>736</v>
      </c>
      <c r="B737" s="48" t="s">
        <v>23</v>
      </c>
      <c r="C737" s="49">
        <v>2470</v>
      </c>
      <c r="D737" s="50">
        <v>42583</v>
      </c>
      <c r="E737" s="84">
        <f t="shared" si="46"/>
        <v>201608</v>
      </c>
      <c r="F737" s="84">
        <f t="shared" si="44"/>
        <v>201601</v>
      </c>
      <c r="G737" s="80">
        <f>IF(IFERROR(MATCH($B737,$B$1:B736,0),0)=0,1,0)</f>
        <v>0</v>
      </c>
      <c r="H737" s="80">
        <f t="array" ref="H737">IF(IFERROR(MATCH($B737&amp;E737,($B$1:B736)&amp;($E$1:E737),0),0)=0,1,0)</f>
        <v>1</v>
      </c>
      <c r="I737" s="80">
        <f t="shared" si="45"/>
        <v>2470</v>
      </c>
      <c r="J737" s="82"/>
      <c r="K737" s="82"/>
      <c r="L737" s="82"/>
      <c r="M737" s="82"/>
      <c r="N737" s="82"/>
      <c r="O737" s="82"/>
      <c r="P737" s="82"/>
    </row>
    <row r="738" spans="1:16" x14ac:dyDescent="0.2">
      <c r="A738" s="80">
        <f t="shared" si="47"/>
        <v>737</v>
      </c>
      <c r="B738" s="51" t="s">
        <v>24</v>
      </c>
      <c r="C738" s="52">
        <v>14714</v>
      </c>
      <c r="D738" s="50">
        <v>42583</v>
      </c>
      <c r="E738" s="84">
        <f t="shared" si="46"/>
        <v>201608</v>
      </c>
      <c r="F738" s="84">
        <f t="shared" si="44"/>
        <v>201601</v>
      </c>
      <c r="G738" s="80">
        <f>IF(IFERROR(MATCH($B738,$B$1:B737,0),0)=0,1,0)</f>
        <v>0</v>
      </c>
      <c r="H738" s="80">
        <f t="array" ref="H738">IF(IFERROR(MATCH($B738&amp;E738,($B$1:B737)&amp;($E$1:E738),0),0)=0,1,0)</f>
        <v>1</v>
      </c>
      <c r="I738" s="80">
        <f t="shared" si="45"/>
        <v>14714</v>
      </c>
      <c r="J738" s="82"/>
      <c r="K738" s="82"/>
      <c r="L738" s="82"/>
      <c r="M738" s="82"/>
      <c r="N738" s="82"/>
      <c r="O738" s="82"/>
      <c r="P738" s="82"/>
    </row>
    <row r="739" spans="1:16" x14ac:dyDescent="0.2">
      <c r="A739" s="80">
        <f t="shared" si="47"/>
        <v>738</v>
      </c>
      <c r="B739" s="51" t="s">
        <v>26</v>
      </c>
      <c r="C739" s="52">
        <v>1857.0000000000002</v>
      </c>
      <c r="D739" s="50">
        <v>42583</v>
      </c>
      <c r="E739" s="84">
        <f t="shared" si="46"/>
        <v>201608</v>
      </c>
      <c r="F739" s="84">
        <f t="shared" si="44"/>
        <v>201601</v>
      </c>
      <c r="G739" s="80">
        <f>IF(IFERROR(MATCH($B739,$B$1:B738,0),0)=0,1,0)</f>
        <v>0</v>
      </c>
      <c r="H739" s="80">
        <f t="array" ref="H739">IF(IFERROR(MATCH($B739&amp;E739,($B$1:B738)&amp;($E$1:E739),0),0)=0,1,0)</f>
        <v>1</v>
      </c>
      <c r="I739" s="80">
        <f t="shared" si="45"/>
        <v>1857.0000000000002</v>
      </c>
      <c r="J739" s="82"/>
      <c r="K739" s="82"/>
      <c r="L739" s="82"/>
      <c r="M739" s="82"/>
      <c r="N739" s="82"/>
      <c r="O739" s="82"/>
      <c r="P739" s="82"/>
    </row>
    <row r="740" spans="1:16" x14ac:dyDescent="0.2">
      <c r="A740" s="80">
        <f t="shared" si="47"/>
        <v>739</v>
      </c>
      <c r="B740" s="51" t="s">
        <v>30</v>
      </c>
      <c r="C740" s="52">
        <v>50</v>
      </c>
      <c r="D740" s="50">
        <v>42583</v>
      </c>
      <c r="E740" s="84">
        <f t="shared" si="46"/>
        <v>201608</v>
      </c>
      <c r="F740" s="84">
        <f t="shared" si="44"/>
        <v>201601</v>
      </c>
      <c r="G740" s="80">
        <f>IF(IFERROR(MATCH($B740,$B$1:B739,0),0)=0,1,0)</f>
        <v>0</v>
      </c>
      <c r="H740" s="80">
        <f t="array" ref="H740">IF(IFERROR(MATCH($B740&amp;E740,($B$1:B739)&amp;($E$1:E740),0),0)=0,1,0)</f>
        <v>1</v>
      </c>
      <c r="I740" s="80">
        <f t="shared" si="45"/>
        <v>50</v>
      </c>
      <c r="J740" s="82"/>
      <c r="K740" s="82"/>
      <c r="L740" s="82"/>
      <c r="M740" s="82"/>
      <c r="N740" s="82"/>
      <c r="O740" s="82"/>
      <c r="P740" s="82"/>
    </row>
    <row r="741" spans="1:16" x14ac:dyDescent="0.2">
      <c r="A741" s="80">
        <f t="shared" si="47"/>
        <v>740</v>
      </c>
      <c r="B741" s="51" t="s">
        <v>32</v>
      </c>
      <c r="C741" s="52">
        <v>373</v>
      </c>
      <c r="D741" s="50">
        <v>42583</v>
      </c>
      <c r="E741" s="84">
        <f t="shared" si="46"/>
        <v>201608</v>
      </c>
      <c r="F741" s="84">
        <f t="shared" si="44"/>
        <v>201601</v>
      </c>
      <c r="G741" s="80">
        <f>IF(IFERROR(MATCH($B741,$B$1:B740,0),0)=0,1,0)</f>
        <v>0</v>
      </c>
      <c r="H741" s="80">
        <f t="array" ref="H741">IF(IFERROR(MATCH($B741&amp;E741,($B$1:B740)&amp;($E$1:E741),0),0)=0,1,0)</f>
        <v>1</v>
      </c>
      <c r="I741" s="80">
        <f t="shared" si="45"/>
        <v>373</v>
      </c>
      <c r="J741" s="82"/>
      <c r="K741" s="82"/>
      <c r="L741" s="82"/>
      <c r="M741" s="82"/>
      <c r="N741" s="82"/>
      <c r="O741" s="82"/>
      <c r="P741" s="82"/>
    </row>
    <row r="742" spans="1:16" x14ac:dyDescent="0.2">
      <c r="A742" s="80">
        <f t="shared" si="47"/>
        <v>741</v>
      </c>
      <c r="B742" s="51" t="s">
        <v>34</v>
      </c>
      <c r="C742" s="52">
        <v>711</v>
      </c>
      <c r="D742" s="50">
        <v>42583</v>
      </c>
      <c r="E742" s="84">
        <f t="shared" si="46"/>
        <v>201608</v>
      </c>
      <c r="F742" s="84">
        <f t="shared" si="44"/>
        <v>201601</v>
      </c>
      <c r="G742" s="80">
        <f>IF(IFERROR(MATCH($B742,$B$1:B741,0),0)=0,1,0)</f>
        <v>0</v>
      </c>
      <c r="H742" s="80">
        <f t="array" ref="H742">IF(IFERROR(MATCH($B742&amp;E742,($B$1:B741)&amp;($E$1:E742),0),0)=0,1,0)</f>
        <v>1</v>
      </c>
      <c r="I742" s="80">
        <f t="shared" si="45"/>
        <v>711</v>
      </c>
      <c r="J742" s="82"/>
      <c r="K742" s="82"/>
      <c r="L742" s="82"/>
      <c r="M742" s="82"/>
      <c r="N742" s="82"/>
      <c r="O742" s="82"/>
      <c r="P742" s="82"/>
    </row>
    <row r="743" spans="1:16" x14ac:dyDescent="0.2">
      <c r="A743" s="80">
        <f t="shared" si="47"/>
        <v>742</v>
      </c>
      <c r="B743" s="48" t="s">
        <v>35</v>
      </c>
      <c r="C743" s="49">
        <v>64</v>
      </c>
      <c r="D743" s="50">
        <v>42583</v>
      </c>
      <c r="E743" s="84">
        <f t="shared" si="46"/>
        <v>201608</v>
      </c>
      <c r="F743" s="84">
        <f t="shared" si="44"/>
        <v>201601</v>
      </c>
      <c r="G743" s="80">
        <f>IF(IFERROR(MATCH($B743,$B$1:B742,0),0)=0,1,0)</f>
        <v>0</v>
      </c>
      <c r="H743" s="80">
        <f t="array" ref="H743">IF(IFERROR(MATCH($B743&amp;E743,($B$1:B742)&amp;($E$1:E743),0),0)=0,1,0)</f>
        <v>1</v>
      </c>
      <c r="I743" s="80">
        <f t="shared" si="45"/>
        <v>64</v>
      </c>
      <c r="J743" s="82"/>
      <c r="K743" s="82"/>
      <c r="L743" s="82"/>
      <c r="M743" s="82"/>
      <c r="N743" s="82"/>
      <c r="O743" s="82"/>
      <c r="P743" s="82"/>
    </row>
    <row r="744" spans="1:16" x14ac:dyDescent="0.2">
      <c r="A744" s="80">
        <f t="shared" si="47"/>
        <v>743</v>
      </c>
      <c r="B744" s="48" t="s">
        <v>37</v>
      </c>
      <c r="C744" s="49">
        <v>1421</v>
      </c>
      <c r="D744" s="50">
        <v>42583</v>
      </c>
      <c r="E744" s="84">
        <f t="shared" si="46"/>
        <v>201608</v>
      </c>
      <c r="F744" s="84">
        <f t="shared" si="44"/>
        <v>201601</v>
      </c>
      <c r="G744" s="80">
        <f>IF(IFERROR(MATCH($B744,$B$1:B743,0),0)=0,1,0)</f>
        <v>0</v>
      </c>
      <c r="H744" s="80">
        <f t="array" ref="H744">IF(IFERROR(MATCH($B744&amp;E744,($B$1:B743)&amp;($E$1:E744),0),0)=0,1,0)</f>
        <v>1</v>
      </c>
      <c r="I744" s="80">
        <f t="shared" si="45"/>
        <v>1421</v>
      </c>
      <c r="J744" s="82"/>
      <c r="K744" s="82"/>
      <c r="L744" s="82"/>
      <c r="M744" s="82"/>
      <c r="N744" s="82"/>
      <c r="O744" s="82"/>
      <c r="P744" s="82"/>
    </row>
    <row r="745" spans="1:16" x14ac:dyDescent="0.2">
      <c r="A745" s="80">
        <f t="shared" si="47"/>
        <v>744</v>
      </c>
      <c r="B745" s="51" t="s">
        <v>38</v>
      </c>
      <c r="C745" s="52">
        <v>24</v>
      </c>
      <c r="D745" s="50">
        <v>42583</v>
      </c>
      <c r="E745" s="84">
        <f t="shared" si="46"/>
        <v>201608</v>
      </c>
      <c r="F745" s="84">
        <f t="shared" si="44"/>
        <v>201601</v>
      </c>
      <c r="G745" s="80">
        <f>IF(IFERROR(MATCH($B745,$B$1:B744,0),0)=0,1,0)</f>
        <v>0</v>
      </c>
      <c r="H745" s="80">
        <f t="array" ref="H745">IF(IFERROR(MATCH($B745&amp;E745,($B$1:B744)&amp;($E$1:E745),0),0)=0,1,0)</f>
        <v>1</v>
      </c>
      <c r="I745" s="80">
        <f t="shared" si="45"/>
        <v>24</v>
      </c>
      <c r="J745" s="82"/>
      <c r="K745" s="82"/>
      <c r="L745" s="82"/>
      <c r="M745" s="82"/>
      <c r="N745" s="82"/>
      <c r="O745" s="82"/>
      <c r="P745" s="82"/>
    </row>
    <row r="746" spans="1:16" x14ac:dyDescent="0.2">
      <c r="A746" s="80">
        <f t="shared" si="47"/>
        <v>745</v>
      </c>
      <c r="B746" s="48" t="s">
        <v>42</v>
      </c>
      <c r="C746" s="49">
        <v>108.99999999999999</v>
      </c>
      <c r="D746" s="50">
        <v>42583</v>
      </c>
      <c r="E746" s="84">
        <f t="shared" si="46"/>
        <v>201608</v>
      </c>
      <c r="F746" s="84">
        <f t="shared" si="44"/>
        <v>201601</v>
      </c>
      <c r="G746" s="80">
        <f>IF(IFERROR(MATCH($B746,$B$1:B745,0),0)=0,1,0)</f>
        <v>0</v>
      </c>
      <c r="H746" s="80">
        <f t="array" ref="H746">IF(IFERROR(MATCH($B746&amp;E746,($B$1:B745)&amp;($E$1:E746),0),0)=0,1,0)</f>
        <v>1</v>
      </c>
      <c r="I746" s="80">
        <f t="shared" si="45"/>
        <v>108.99999999999999</v>
      </c>
      <c r="J746" s="82"/>
      <c r="K746" s="82"/>
      <c r="L746" s="82"/>
      <c r="M746" s="82"/>
      <c r="N746" s="82"/>
      <c r="O746" s="82"/>
      <c r="P746" s="82"/>
    </row>
    <row r="747" spans="1:16" x14ac:dyDescent="0.2">
      <c r="A747" s="80">
        <f t="shared" si="47"/>
        <v>746</v>
      </c>
      <c r="B747" s="48" t="s">
        <v>44</v>
      </c>
      <c r="C747" s="49">
        <v>33</v>
      </c>
      <c r="D747" s="50">
        <v>42583</v>
      </c>
      <c r="E747" s="84">
        <f t="shared" si="46"/>
        <v>201608</v>
      </c>
      <c r="F747" s="84">
        <f t="shared" si="44"/>
        <v>201601</v>
      </c>
      <c r="G747" s="80">
        <f>IF(IFERROR(MATCH($B747,$B$1:B746,0),0)=0,1,0)</f>
        <v>0</v>
      </c>
      <c r="H747" s="80">
        <f t="array" ref="H747">IF(IFERROR(MATCH($B747&amp;E747,($B$1:B746)&amp;($E$1:E747),0),0)=0,1,0)</f>
        <v>1</v>
      </c>
      <c r="I747" s="80">
        <f t="shared" si="45"/>
        <v>33</v>
      </c>
      <c r="J747" s="82"/>
      <c r="K747" s="82"/>
      <c r="L747" s="82"/>
      <c r="M747" s="82"/>
      <c r="N747" s="82"/>
      <c r="O747" s="82"/>
      <c r="P747" s="82"/>
    </row>
    <row r="748" spans="1:16" x14ac:dyDescent="0.2">
      <c r="A748" s="80">
        <f t="shared" si="47"/>
        <v>747</v>
      </c>
      <c r="B748" s="51" t="s">
        <v>45</v>
      </c>
      <c r="C748" s="52">
        <v>287</v>
      </c>
      <c r="D748" s="50">
        <v>42583</v>
      </c>
      <c r="E748" s="84">
        <f t="shared" si="46"/>
        <v>201608</v>
      </c>
      <c r="F748" s="84">
        <f t="shared" si="44"/>
        <v>201601</v>
      </c>
      <c r="G748" s="80">
        <f>IF(IFERROR(MATCH($B748,$B$1:B747,0),0)=0,1,0)</f>
        <v>0</v>
      </c>
      <c r="H748" s="80">
        <f t="array" ref="H748">IF(IFERROR(MATCH($B748&amp;E748,($B$1:B747)&amp;($E$1:E748),0),0)=0,1,0)</f>
        <v>1</v>
      </c>
      <c r="I748" s="80">
        <f t="shared" si="45"/>
        <v>287</v>
      </c>
      <c r="J748" s="82"/>
      <c r="K748" s="82"/>
      <c r="L748" s="82"/>
      <c r="M748" s="82"/>
      <c r="N748" s="82"/>
      <c r="O748" s="82"/>
      <c r="P748" s="82"/>
    </row>
    <row r="749" spans="1:16" x14ac:dyDescent="0.2">
      <c r="A749" s="80">
        <f t="shared" si="47"/>
        <v>748</v>
      </c>
      <c r="B749" s="48" t="s">
        <v>46</v>
      </c>
      <c r="C749" s="49">
        <v>204</v>
      </c>
      <c r="D749" s="50">
        <v>42583</v>
      </c>
      <c r="E749" s="84">
        <f t="shared" si="46"/>
        <v>201608</v>
      </c>
      <c r="F749" s="84">
        <f t="shared" si="44"/>
        <v>201601</v>
      </c>
      <c r="G749" s="80">
        <f>IF(IFERROR(MATCH($B749,$B$1:B748,0),0)=0,1,0)</f>
        <v>0</v>
      </c>
      <c r="H749" s="80">
        <f t="array" ref="H749">IF(IFERROR(MATCH($B749&amp;E749,($B$1:B748)&amp;($E$1:E749),0),0)=0,1,0)</f>
        <v>1</v>
      </c>
      <c r="I749" s="80">
        <f t="shared" si="45"/>
        <v>204</v>
      </c>
      <c r="J749" s="82"/>
      <c r="K749" s="82"/>
      <c r="L749" s="82"/>
      <c r="M749" s="82"/>
      <c r="N749" s="82"/>
      <c r="O749" s="82"/>
      <c r="P749" s="82"/>
    </row>
    <row r="750" spans="1:16" x14ac:dyDescent="0.2">
      <c r="A750" s="80">
        <f t="shared" si="47"/>
        <v>749</v>
      </c>
      <c r="B750" s="51" t="s">
        <v>49</v>
      </c>
      <c r="C750" s="52">
        <v>54</v>
      </c>
      <c r="D750" s="50">
        <v>42583</v>
      </c>
      <c r="E750" s="84">
        <f t="shared" si="46"/>
        <v>201608</v>
      </c>
      <c r="F750" s="84">
        <f t="shared" si="44"/>
        <v>201601</v>
      </c>
      <c r="G750" s="80">
        <f>IF(IFERROR(MATCH($B750,$B$1:B749,0),0)=0,1,0)</f>
        <v>0</v>
      </c>
      <c r="H750" s="80">
        <f t="array" ref="H750">IF(IFERROR(MATCH($B750&amp;E750,($B$1:B749)&amp;($E$1:E750),0),0)=0,1,0)</f>
        <v>1</v>
      </c>
      <c r="I750" s="80">
        <f t="shared" si="45"/>
        <v>54</v>
      </c>
      <c r="J750" s="82"/>
      <c r="K750" s="82"/>
      <c r="L750" s="82"/>
      <c r="M750" s="82"/>
      <c r="N750" s="82"/>
      <c r="O750" s="82"/>
      <c r="P750" s="82"/>
    </row>
    <row r="751" spans="1:16" x14ac:dyDescent="0.2">
      <c r="A751" s="80">
        <f t="shared" si="47"/>
        <v>750</v>
      </c>
      <c r="B751" s="48" t="s">
        <v>52</v>
      </c>
      <c r="C751" s="49">
        <v>53</v>
      </c>
      <c r="D751" s="50">
        <v>42583</v>
      </c>
      <c r="E751" s="84">
        <f t="shared" si="46"/>
        <v>201608</v>
      </c>
      <c r="F751" s="84">
        <f t="shared" si="44"/>
        <v>201601</v>
      </c>
      <c r="G751" s="80">
        <f>IF(IFERROR(MATCH($B751,$B$1:B750,0),0)=0,1,0)</f>
        <v>0</v>
      </c>
      <c r="H751" s="80">
        <f t="array" ref="H751">IF(IFERROR(MATCH($B751&amp;E751,($B$1:B750)&amp;($E$1:E751),0),0)=0,1,0)</f>
        <v>1</v>
      </c>
      <c r="I751" s="80">
        <f t="shared" si="45"/>
        <v>53</v>
      </c>
      <c r="J751" s="82"/>
      <c r="K751" s="82"/>
      <c r="L751" s="82"/>
      <c r="M751" s="82"/>
      <c r="N751" s="82"/>
      <c r="O751" s="82"/>
      <c r="P751" s="82"/>
    </row>
    <row r="752" spans="1:16" x14ac:dyDescent="0.2">
      <c r="A752" s="80">
        <f t="shared" si="47"/>
        <v>751</v>
      </c>
      <c r="B752" s="51" t="s">
        <v>53</v>
      </c>
      <c r="C752" s="52">
        <v>132</v>
      </c>
      <c r="D752" s="50">
        <v>42583</v>
      </c>
      <c r="E752" s="84">
        <f t="shared" si="46"/>
        <v>201608</v>
      </c>
      <c r="F752" s="84">
        <f t="shared" si="44"/>
        <v>201601</v>
      </c>
      <c r="G752" s="80">
        <f>IF(IFERROR(MATCH($B752,$B$1:B751,0),0)=0,1,0)</f>
        <v>0</v>
      </c>
      <c r="H752" s="80">
        <f t="array" ref="H752">IF(IFERROR(MATCH($B752&amp;E752,($B$1:B751)&amp;($E$1:E752),0),0)=0,1,0)</f>
        <v>1</v>
      </c>
      <c r="I752" s="80">
        <f t="shared" si="45"/>
        <v>132</v>
      </c>
      <c r="J752" s="82"/>
      <c r="K752" s="82"/>
      <c r="L752" s="82"/>
      <c r="M752" s="82"/>
      <c r="N752" s="82"/>
      <c r="O752" s="82"/>
      <c r="P752" s="82"/>
    </row>
    <row r="753" spans="1:16" x14ac:dyDescent="0.2">
      <c r="A753" s="80">
        <f t="shared" si="47"/>
        <v>752</v>
      </c>
      <c r="B753" s="48" t="s">
        <v>60</v>
      </c>
      <c r="C753" s="49">
        <v>20</v>
      </c>
      <c r="D753" s="50">
        <v>42583</v>
      </c>
      <c r="E753" s="84">
        <f t="shared" si="46"/>
        <v>201608</v>
      </c>
      <c r="F753" s="84">
        <f t="shared" si="44"/>
        <v>201601</v>
      </c>
      <c r="G753" s="80">
        <f>IF(IFERROR(MATCH($B753,$B$1:B752,0),0)=0,1,0)</f>
        <v>0</v>
      </c>
      <c r="H753" s="80">
        <f t="array" ref="H753">IF(IFERROR(MATCH($B753&amp;E753,($B$1:B752)&amp;($E$1:E753),0),0)=0,1,0)</f>
        <v>1</v>
      </c>
      <c r="I753" s="80">
        <f t="shared" si="45"/>
        <v>20</v>
      </c>
      <c r="J753" s="82"/>
      <c r="K753" s="82"/>
      <c r="L753" s="82"/>
      <c r="M753" s="82"/>
      <c r="N753" s="82"/>
      <c r="O753" s="82"/>
      <c r="P753" s="82"/>
    </row>
    <row r="754" spans="1:16" x14ac:dyDescent="0.2">
      <c r="A754" s="80">
        <f t="shared" si="47"/>
        <v>753</v>
      </c>
      <c r="B754" s="51" t="s">
        <v>61</v>
      </c>
      <c r="C754" s="52">
        <v>51</v>
      </c>
      <c r="D754" s="50">
        <v>42583</v>
      </c>
      <c r="E754" s="84">
        <f t="shared" si="46"/>
        <v>201608</v>
      </c>
      <c r="F754" s="84">
        <f t="shared" si="44"/>
        <v>201601</v>
      </c>
      <c r="G754" s="80">
        <f>IF(IFERROR(MATCH($B754,$B$1:B753,0),0)=0,1,0)</f>
        <v>0</v>
      </c>
      <c r="H754" s="80">
        <f t="array" ref="H754">IF(IFERROR(MATCH($B754&amp;E754,($B$1:B753)&amp;($E$1:E754),0),0)=0,1,0)</f>
        <v>1</v>
      </c>
      <c r="I754" s="80">
        <f t="shared" si="45"/>
        <v>51</v>
      </c>
      <c r="J754" s="82"/>
      <c r="K754" s="82"/>
      <c r="L754" s="82"/>
      <c r="M754" s="82"/>
      <c r="N754" s="82"/>
      <c r="O754" s="82"/>
      <c r="P754" s="82"/>
    </row>
    <row r="755" spans="1:16" x14ac:dyDescent="0.2">
      <c r="A755" s="80">
        <f t="shared" si="47"/>
        <v>754</v>
      </c>
      <c r="B755" s="48" t="s">
        <v>64</v>
      </c>
      <c r="C755" s="49">
        <v>3989.0000000000005</v>
      </c>
      <c r="D755" s="50">
        <v>42583</v>
      </c>
      <c r="E755" s="84">
        <f t="shared" si="46"/>
        <v>201608</v>
      </c>
      <c r="F755" s="84">
        <f t="shared" si="44"/>
        <v>201602</v>
      </c>
      <c r="G755" s="80">
        <f>IF(IFERROR(MATCH($B755,$B$1:B754,0),0)=0,1,0)</f>
        <v>0</v>
      </c>
      <c r="H755" s="80">
        <f t="array" ref="H755">IF(IFERROR(MATCH($B755&amp;E755,($B$1:B754)&amp;($E$1:E755),0),0)=0,1,0)</f>
        <v>1</v>
      </c>
      <c r="I755" s="80">
        <f t="shared" si="45"/>
        <v>3989.0000000000005</v>
      </c>
      <c r="J755" s="82"/>
      <c r="K755" s="82"/>
      <c r="L755" s="82"/>
      <c r="M755" s="82"/>
      <c r="N755" s="82"/>
      <c r="O755" s="82"/>
      <c r="P755" s="82"/>
    </row>
    <row r="756" spans="1:16" x14ac:dyDescent="0.2">
      <c r="A756" s="80">
        <f t="shared" si="47"/>
        <v>755</v>
      </c>
      <c r="B756" s="48" t="s">
        <v>66</v>
      </c>
      <c r="C756" s="49">
        <v>4774</v>
      </c>
      <c r="D756" s="50">
        <v>42583</v>
      </c>
      <c r="E756" s="84">
        <f t="shared" si="46"/>
        <v>201608</v>
      </c>
      <c r="F756" s="84">
        <f t="shared" si="44"/>
        <v>201602</v>
      </c>
      <c r="G756" s="80">
        <f>IF(IFERROR(MATCH($B756,$B$1:B755,0),0)=0,1,0)</f>
        <v>0</v>
      </c>
      <c r="H756" s="80">
        <f t="array" ref="H756">IF(IFERROR(MATCH($B756&amp;E756,($B$1:B755)&amp;($E$1:E756),0),0)=0,1,0)</f>
        <v>1</v>
      </c>
      <c r="I756" s="80">
        <f t="shared" si="45"/>
        <v>4774</v>
      </c>
      <c r="J756" s="82"/>
      <c r="K756" s="82"/>
      <c r="L756" s="82"/>
      <c r="M756" s="82"/>
      <c r="N756" s="82"/>
      <c r="O756" s="82"/>
      <c r="P756" s="82"/>
    </row>
    <row r="757" spans="1:16" x14ac:dyDescent="0.2">
      <c r="A757" s="80">
        <f t="shared" si="47"/>
        <v>756</v>
      </c>
      <c r="B757" s="51" t="s">
        <v>67</v>
      </c>
      <c r="C757" s="52">
        <v>1647</v>
      </c>
      <c r="D757" s="50">
        <v>42583</v>
      </c>
      <c r="E757" s="84">
        <f t="shared" si="46"/>
        <v>201608</v>
      </c>
      <c r="F757" s="84">
        <f t="shared" si="44"/>
        <v>201602</v>
      </c>
      <c r="G757" s="80">
        <f>IF(IFERROR(MATCH($B757,$B$1:B756,0),0)=0,1,0)</f>
        <v>0</v>
      </c>
      <c r="H757" s="80">
        <f t="array" ref="H757">IF(IFERROR(MATCH($B757&amp;E757,($B$1:B756)&amp;($E$1:E757),0),0)=0,1,0)</f>
        <v>1</v>
      </c>
      <c r="I757" s="80">
        <f t="shared" si="45"/>
        <v>1647</v>
      </c>
      <c r="J757" s="82"/>
      <c r="K757" s="82"/>
      <c r="L757" s="82"/>
      <c r="M757" s="82"/>
      <c r="N757" s="82"/>
      <c r="O757" s="82"/>
      <c r="P757" s="82"/>
    </row>
    <row r="758" spans="1:16" x14ac:dyDescent="0.2">
      <c r="A758" s="80">
        <f t="shared" si="47"/>
        <v>757</v>
      </c>
      <c r="B758" s="51" t="s">
        <v>69</v>
      </c>
      <c r="C758" s="52">
        <v>176</v>
      </c>
      <c r="D758" s="50">
        <v>42583</v>
      </c>
      <c r="E758" s="84">
        <f t="shared" si="46"/>
        <v>201608</v>
      </c>
      <c r="F758" s="84">
        <f t="shared" si="44"/>
        <v>201602</v>
      </c>
      <c r="G758" s="80">
        <f>IF(IFERROR(MATCH($B758,$B$1:B757,0),0)=0,1,0)</f>
        <v>0</v>
      </c>
      <c r="H758" s="80">
        <f t="array" ref="H758">IF(IFERROR(MATCH($B758&amp;E758,($B$1:B757)&amp;($E$1:E758),0),0)=0,1,0)</f>
        <v>1</v>
      </c>
      <c r="I758" s="80">
        <f t="shared" si="45"/>
        <v>176</v>
      </c>
      <c r="J758" s="82"/>
      <c r="K758" s="82"/>
      <c r="L758" s="82"/>
      <c r="M758" s="82"/>
      <c r="N758" s="82"/>
      <c r="O758" s="82"/>
      <c r="P758" s="82"/>
    </row>
    <row r="759" spans="1:16" x14ac:dyDescent="0.2">
      <c r="A759" s="80">
        <f t="shared" si="47"/>
        <v>758</v>
      </c>
      <c r="B759" s="51" t="s">
        <v>71</v>
      </c>
      <c r="C759" s="52">
        <v>1023</v>
      </c>
      <c r="D759" s="50">
        <v>42583</v>
      </c>
      <c r="E759" s="84">
        <f t="shared" si="46"/>
        <v>201608</v>
      </c>
      <c r="F759" s="84">
        <f t="shared" si="44"/>
        <v>201602</v>
      </c>
      <c r="G759" s="80">
        <f>IF(IFERROR(MATCH($B759,$B$1:B758,0),0)=0,1,0)</f>
        <v>0</v>
      </c>
      <c r="H759" s="80">
        <f t="array" ref="H759">IF(IFERROR(MATCH($B759&amp;E759,($B$1:B758)&amp;($E$1:E759),0),0)=0,1,0)</f>
        <v>1</v>
      </c>
      <c r="I759" s="80">
        <f t="shared" si="45"/>
        <v>1023</v>
      </c>
      <c r="J759" s="82"/>
      <c r="K759" s="82"/>
      <c r="L759" s="82"/>
      <c r="M759" s="82"/>
      <c r="N759" s="82"/>
      <c r="O759" s="82"/>
      <c r="P759" s="82"/>
    </row>
    <row r="760" spans="1:16" x14ac:dyDescent="0.2">
      <c r="A760" s="80">
        <f t="shared" si="47"/>
        <v>759</v>
      </c>
      <c r="B760" s="48" t="s">
        <v>72</v>
      </c>
      <c r="C760" s="49">
        <v>91</v>
      </c>
      <c r="D760" s="50">
        <v>42583</v>
      </c>
      <c r="E760" s="84">
        <f t="shared" si="46"/>
        <v>201608</v>
      </c>
      <c r="F760" s="84">
        <f t="shared" si="44"/>
        <v>201602</v>
      </c>
      <c r="G760" s="80">
        <f>IF(IFERROR(MATCH($B760,$B$1:B759,0),0)=0,1,0)</f>
        <v>0</v>
      </c>
      <c r="H760" s="80">
        <f t="array" ref="H760">IF(IFERROR(MATCH($B760&amp;E760,($B$1:B759)&amp;($E$1:E760),0),0)=0,1,0)</f>
        <v>1</v>
      </c>
      <c r="I760" s="80">
        <f t="shared" si="45"/>
        <v>91</v>
      </c>
      <c r="J760" s="82"/>
      <c r="K760" s="82"/>
      <c r="L760" s="82"/>
      <c r="M760" s="82"/>
      <c r="N760" s="82"/>
      <c r="O760" s="82"/>
      <c r="P760" s="82"/>
    </row>
    <row r="761" spans="1:16" x14ac:dyDescent="0.2">
      <c r="A761" s="80">
        <f t="shared" si="47"/>
        <v>760</v>
      </c>
      <c r="B761" s="51" t="s">
        <v>75</v>
      </c>
      <c r="C761" s="52">
        <v>2006</v>
      </c>
      <c r="D761" s="50">
        <v>42583</v>
      </c>
      <c r="E761" s="84">
        <f t="shared" si="46"/>
        <v>201608</v>
      </c>
      <c r="F761" s="84">
        <f t="shared" si="44"/>
        <v>201602</v>
      </c>
      <c r="G761" s="80">
        <f>IF(IFERROR(MATCH($B761,$B$1:B760,0),0)=0,1,0)</f>
        <v>0</v>
      </c>
      <c r="H761" s="80">
        <f t="array" ref="H761">IF(IFERROR(MATCH($B761&amp;E761,($B$1:B760)&amp;($E$1:E761),0),0)=0,1,0)</f>
        <v>1</v>
      </c>
      <c r="I761" s="80">
        <f t="shared" si="45"/>
        <v>2006</v>
      </c>
      <c r="J761" s="82"/>
      <c r="K761" s="82"/>
      <c r="L761" s="82"/>
      <c r="M761" s="82"/>
      <c r="N761" s="82"/>
      <c r="O761" s="82"/>
      <c r="P761" s="82"/>
    </row>
    <row r="762" spans="1:16" x14ac:dyDescent="0.2">
      <c r="A762" s="80">
        <f t="shared" si="47"/>
        <v>761</v>
      </c>
      <c r="B762" s="48" t="s">
        <v>76</v>
      </c>
      <c r="C762" s="49">
        <v>37</v>
      </c>
      <c r="D762" s="50">
        <v>42583</v>
      </c>
      <c r="E762" s="84">
        <f t="shared" si="46"/>
        <v>201608</v>
      </c>
      <c r="F762" s="84">
        <f t="shared" si="44"/>
        <v>201602</v>
      </c>
      <c r="G762" s="80">
        <f>IF(IFERROR(MATCH($B762,$B$1:B761,0),0)=0,1,0)</f>
        <v>0</v>
      </c>
      <c r="H762" s="80">
        <f t="array" ref="H762">IF(IFERROR(MATCH($B762&amp;E762,($B$1:B761)&amp;($E$1:E762),0),0)=0,1,0)</f>
        <v>1</v>
      </c>
      <c r="I762" s="80">
        <f t="shared" si="45"/>
        <v>37</v>
      </c>
      <c r="J762" s="82"/>
      <c r="K762" s="82"/>
      <c r="L762" s="82"/>
      <c r="M762" s="82"/>
      <c r="N762" s="82"/>
      <c r="O762" s="82"/>
      <c r="P762" s="82"/>
    </row>
    <row r="763" spans="1:16" x14ac:dyDescent="0.2">
      <c r="A763" s="80">
        <f t="shared" si="47"/>
        <v>762</v>
      </c>
      <c r="B763" s="48" t="s">
        <v>80</v>
      </c>
      <c r="C763" s="49">
        <v>303</v>
      </c>
      <c r="D763" s="50">
        <v>42583</v>
      </c>
      <c r="E763" s="84">
        <f t="shared" si="46"/>
        <v>201608</v>
      </c>
      <c r="F763" s="84">
        <f t="shared" si="44"/>
        <v>201602</v>
      </c>
      <c r="G763" s="80">
        <f>IF(IFERROR(MATCH($B763,$B$1:B762,0),0)=0,1,0)</f>
        <v>0</v>
      </c>
      <c r="H763" s="80">
        <f t="array" ref="H763">IF(IFERROR(MATCH($B763&amp;E763,($B$1:B762)&amp;($E$1:E763),0),0)=0,1,0)</f>
        <v>1</v>
      </c>
      <c r="I763" s="80">
        <f t="shared" si="45"/>
        <v>303</v>
      </c>
      <c r="J763" s="82"/>
      <c r="K763" s="82"/>
      <c r="L763" s="82"/>
      <c r="M763" s="82"/>
      <c r="N763" s="82"/>
      <c r="O763" s="82"/>
      <c r="P763" s="82"/>
    </row>
    <row r="764" spans="1:16" x14ac:dyDescent="0.2">
      <c r="A764" s="80">
        <f t="shared" si="47"/>
        <v>763</v>
      </c>
      <c r="B764" s="51" t="s">
        <v>81</v>
      </c>
      <c r="C764" s="52">
        <v>152</v>
      </c>
      <c r="D764" s="50">
        <v>42583</v>
      </c>
      <c r="E764" s="84">
        <f t="shared" si="46"/>
        <v>201608</v>
      </c>
      <c r="F764" s="84">
        <f t="shared" si="44"/>
        <v>201602</v>
      </c>
      <c r="G764" s="80">
        <f>IF(IFERROR(MATCH($B764,$B$1:B763,0),0)=0,1,0)</f>
        <v>0</v>
      </c>
      <c r="H764" s="80">
        <f t="array" ref="H764">IF(IFERROR(MATCH($B764&amp;E764,($B$1:B763)&amp;($E$1:E764),0),0)=0,1,0)</f>
        <v>1</v>
      </c>
      <c r="I764" s="80">
        <f t="shared" si="45"/>
        <v>152</v>
      </c>
      <c r="J764" s="82"/>
      <c r="K764" s="82"/>
      <c r="L764" s="82"/>
      <c r="M764" s="82"/>
      <c r="N764" s="82"/>
      <c r="O764" s="82"/>
      <c r="P764" s="82"/>
    </row>
    <row r="765" spans="1:16" x14ac:dyDescent="0.2">
      <c r="A765" s="80">
        <f t="shared" si="47"/>
        <v>764</v>
      </c>
      <c r="B765" s="48" t="s">
        <v>82</v>
      </c>
      <c r="C765" s="49">
        <v>97</v>
      </c>
      <c r="D765" s="50">
        <v>42583</v>
      </c>
      <c r="E765" s="84">
        <f t="shared" si="46"/>
        <v>201608</v>
      </c>
      <c r="F765" s="84">
        <f t="shared" si="44"/>
        <v>201602</v>
      </c>
      <c r="G765" s="80">
        <f>IF(IFERROR(MATCH($B765,$B$1:B764,0),0)=0,1,0)</f>
        <v>0</v>
      </c>
      <c r="H765" s="80">
        <f t="array" ref="H765">IF(IFERROR(MATCH($B765&amp;E765,($B$1:B764)&amp;($E$1:E765),0),0)=0,1,0)</f>
        <v>1</v>
      </c>
      <c r="I765" s="80">
        <f t="shared" si="45"/>
        <v>97</v>
      </c>
      <c r="J765" s="82"/>
      <c r="K765" s="82"/>
      <c r="L765" s="82"/>
      <c r="M765" s="82"/>
      <c r="N765" s="82"/>
      <c r="O765" s="82"/>
      <c r="P765" s="82"/>
    </row>
    <row r="766" spans="1:16" x14ac:dyDescent="0.2">
      <c r="A766" s="80">
        <f t="shared" si="47"/>
        <v>765</v>
      </c>
      <c r="B766" s="51" t="s">
        <v>83</v>
      </c>
      <c r="C766" s="52">
        <v>89</v>
      </c>
      <c r="D766" s="50">
        <v>42583</v>
      </c>
      <c r="E766" s="84">
        <f t="shared" si="46"/>
        <v>201608</v>
      </c>
      <c r="F766" s="84">
        <f t="shared" si="44"/>
        <v>201602</v>
      </c>
      <c r="G766" s="80">
        <f>IF(IFERROR(MATCH($B766,$B$1:B765,0),0)=0,1,0)</f>
        <v>0</v>
      </c>
      <c r="H766" s="80">
        <f t="array" ref="H766">IF(IFERROR(MATCH($B766&amp;E766,($B$1:B765)&amp;($E$1:E766),0),0)=0,1,0)</f>
        <v>1</v>
      </c>
      <c r="I766" s="80">
        <f t="shared" si="45"/>
        <v>89</v>
      </c>
      <c r="J766" s="82"/>
      <c r="K766" s="82"/>
      <c r="L766" s="82"/>
      <c r="M766" s="82"/>
      <c r="N766" s="82"/>
      <c r="O766" s="82"/>
      <c r="P766" s="82"/>
    </row>
    <row r="767" spans="1:16" x14ac:dyDescent="0.2">
      <c r="A767" s="80">
        <f t="shared" si="47"/>
        <v>766</v>
      </c>
      <c r="B767" s="48" t="s">
        <v>84</v>
      </c>
      <c r="C767" s="49">
        <v>45</v>
      </c>
      <c r="D767" s="50">
        <v>42583</v>
      </c>
      <c r="E767" s="84">
        <f t="shared" si="46"/>
        <v>201608</v>
      </c>
      <c r="F767" s="84">
        <f t="shared" si="44"/>
        <v>201602</v>
      </c>
      <c r="G767" s="80">
        <f>IF(IFERROR(MATCH($B767,$B$1:B766,0),0)=0,1,0)</f>
        <v>0</v>
      </c>
      <c r="H767" s="80">
        <f t="array" ref="H767">IF(IFERROR(MATCH($B767&amp;E767,($B$1:B766)&amp;($E$1:E767),0),0)=0,1,0)</f>
        <v>1</v>
      </c>
      <c r="I767" s="80">
        <f t="shared" si="45"/>
        <v>45</v>
      </c>
      <c r="J767" s="82"/>
      <c r="K767" s="82"/>
      <c r="L767" s="82"/>
      <c r="M767" s="82"/>
      <c r="N767" s="82"/>
      <c r="O767" s="82"/>
      <c r="P767" s="82"/>
    </row>
    <row r="768" spans="1:16" x14ac:dyDescent="0.2">
      <c r="A768" s="80">
        <f t="shared" si="47"/>
        <v>767</v>
      </c>
      <c r="B768" s="51" t="s">
        <v>85</v>
      </c>
      <c r="C768" s="52">
        <v>38</v>
      </c>
      <c r="D768" s="50">
        <v>42583</v>
      </c>
      <c r="E768" s="84">
        <f t="shared" si="46"/>
        <v>201608</v>
      </c>
      <c r="F768" s="84">
        <f t="shared" si="44"/>
        <v>201602</v>
      </c>
      <c r="G768" s="80">
        <f>IF(IFERROR(MATCH($B768,$B$1:B767,0),0)=0,1,0)</f>
        <v>0</v>
      </c>
      <c r="H768" s="80">
        <f t="array" ref="H768">IF(IFERROR(MATCH($B768&amp;E768,($B$1:B767)&amp;($E$1:E768),0),0)=0,1,0)</f>
        <v>1</v>
      </c>
      <c r="I768" s="80">
        <f t="shared" si="45"/>
        <v>38</v>
      </c>
      <c r="J768" s="82"/>
      <c r="K768" s="82"/>
      <c r="L768" s="82"/>
      <c r="M768" s="82"/>
      <c r="N768" s="82"/>
      <c r="O768" s="82"/>
      <c r="P768" s="82"/>
    </row>
    <row r="769" spans="1:16" x14ac:dyDescent="0.2">
      <c r="A769" s="80">
        <f t="shared" si="47"/>
        <v>768</v>
      </c>
      <c r="B769" s="48" t="s">
        <v>86</v>
      </c>
      <c r="C769" s="49">
        <v>133</v>
      </c>
      <c r="D769" s="50">
        <v>42583</v>
      </c>
      <c r="E769" s="84">
        <f t="shared" si="46"/>
        <v>201608</v>
      </c>
      <c r="F769" s="84">
        <f t="shared" si="44"/>
        <v>201602</v>
      </c>
      <c r="G769" s="80">
        <f>IF(IFERROR(MATCH($B769,$B$1:B768,0),0)=0,1,0)</f>
        <v>0</v>
      </c>
      <c r="H769" s="80">
        <f t="array" ref="H769">IF(IFERROR(MATCH($B769&amp;E769,($B$1:B768)&amp;($E$1:E769),0),0)=0,1,0)</f>
        <v>1</v>
      </c>
      <c r="I769" s="80">
        <f t="shared" si="45"/>
        <v>133</v>
      </c>
      <c r="J769" s="82"/>
      <c r="K769" s="82"/>
      <c r="L769" s="82"/>
      <c r="M769" s="82"/>
      <c r="N769" s="82"/>
      <c r="O769" s="82"/>
      <c r="P769" s="82"/>
    </row>
    <row r="770" spans="1:16" x14ac:dyDescent="0.2">
      <c r="A770" s="80">
        <f t="shared" si="47"/>
        <v>769</v>
      </c>
      <c r="B770" s="48" t="s">
        <v>88</v>
      </c>
      <c r="C770" s="49">
        <v>37</v>
      </c>
      <c r="D770" s="50">
        <v>42583</v>
      </c>
      <c r="E770" s="84">
        <f t="shared" si="46"/>
        <v>201608</v>
      </c>
      <c r="F770" s="84">
        <f t="shared" ref="F770:F833" si="48">INDEX($B:$E,MATCH(B770,$B:$B,0),4)</f>
        <v>201602</v>
      </c>
      <c r="G770" s="80">
        <f>IF(IFERROR(MATCH($B770,$B$1:B769,0),0)=0,1,0)</f>
        <v>0</v>
      </c>
      <c r="H770" s="80">
        <f t="array" ref="H770">IF(IFERROR(MATCH($B770&amp;E770,($B$1:B769)&amp;($E$1:E770),0),0)=0,1,0)</f>
        <v>1</v>
      </c>
      <c r="I770" s="80">
        <f t="shared" ref="I770:I833" si="49">SUMIFS($C:$C,$B:$B,$B770,$E:$E,$E770)</f>
        <v>37</v>
      </c>
      <c r="J770" s="82"/>
      <c r="K770" s="82"/>
      <c r="L770" s="82"/>
      <c r="M770" s="82"/>
      <c r="N770" s="82"/>
      <c r="O770" s="82"/>
      <c r="P770" s="82"/>
    </row>
    <row r="771" spans="1:16" x14ac:dyDescent="0.2">
      <c r="A771" s="80">
        <f t="shared" si="47"/>
        <v>770</v>
      </c>
      <c r="B771" s="48" t="s">
        <v>94</v>
      </c>
      <c r="C771" s="49">
        <v>66</v>
      </c>
      <c r="D771" s="50">
        <v>42583</v>
      </c>
      <c r="E771" s="84">
        <f t="shared" ref="E771:E834" si="50">_xlfn.NUMBERVALUE(YEAR(D771)&amp;IF(MONTH(D771)&lt;10,"0"&amp;MONTH(D771),MONTH(D771)))</f>
        <v>201608</v>
      </c>
      <c r="F771" s="84">
        <f t="shared" si="48"/>
        <v>201602</v>
      </c>
      <c r="G771" s="80">
        <f>IF(IFERROR(MATCH($B771,$B$1:B770,0),0)=0,1,0)</f>
        <v>0</v>
      </c>
      <c r="H771" s="80">
        <f t="array" ref="H771">IF(IFERROR(MATCH($B771&amp;E771,($B$1:B770)&amp;($E$1:E771),0),0)=0,1,0)</f>
        <v>1</v>
      </c>
      <c r="I771" s="80">
        <f t="shared" si="49"/>
        <v>66</v>
      </c>
      <c r="J771" s="82"/>
      <c r="K771" s="82"/>
      <c r="L771" s="82"/>
      <c r="M771" s="82"/>
      <c r="N771" s="82"/>
      <c r="O771" s="82"/>
      <c r="P771" s="82"/>
    </row>
    <row r="772" spans="1:16" x14ac:dyDescent="0.2">
      <c r="A772" s="80">
        <f t="shared" ref="A772:A835" si="51">A771+1</f>
        <v>771</v>
      </c>
      <c r="B772" s="51" t="s">
        <v>95</v>
      </c>
      <c r="C772" s="52">
        <v>52</v>
      </c>
      <c r="D772" s="50">
        <v>42583</v>
      </c>
      <c r="E772" s="84">
        <f t="shared" si="50"/>
        <v>201608</v>
      </c>
      <c r="F772" s="84">
        <f t="shared" si="48"/>
        <v>201602</v>
      </c>
      <c r="G772" s="80">
        <f>IF(IFERROR(MATCH($B772,$B$1:B771,0),0)=0,1,0)</f>
        <v>0</v>
      </c>
      <c r="H772" s="80">
        <f t="array" ref="H772">IF(IFERROR(MATCH($B772&amp;E772,($B$1:B771)&amp;($E$1:E772),0),0)=0,1,0)</f>
        <v>1</v>
      </c>
      <c r="I772" s="80">
        <f t="shared" si="49"/>
        <v>52</v>
      </c>
      <c r="J772" s="82"/>
      <c r="K772" s="82"/>
      <c r="L772" s="82"/>
      <c r="M772" s="82"/>
      <c r="N772" s="82"/>
      <c r="O772" s="82"/>
      <c r="P772" s="82"/>
    </row>
    <row r="773" spans="1:16" x14ac:dyDescent="0.2">
      <c r="A773" s="80">
        <f t="shared" si="51"/>
        <v>772</v>
      </c>
      <c r="B773" s="48" t="s">
        <v>96</v>
      </c>
      <c r="C773" s="49">
        <v>97</v>
      </c>
      <c r="D773" s="50">
        <v>42583</v>
      </c>
      <c r="E773" s="84">
        <f t="shared" si="50"/>
        <v>201608</v>
      </c>
      <c r="F773" s="84">
        <f t="shared" si="48"/>
        <v>201602</v>
      </c>
      <c r="G773" s="80">
        <f>IF(IFERROR(MATCH($B773,$B$1:B772,0),0)=0,1,0)</f>
        <v>0</v>
      </c>
      <c r="H773" s="80">
        <f t="array" ref="H773">IF(IFERROR(MATCH($B773&amp;E773,($B$1:B772)&amp;($E$1:E773),0),0)=0,1,0)</f>
        <v>1</v>
      </c>
      <c r="I773" s="80">
        <f t="shared" si="49"/>
        <v>97</v>
      </c>
      <c r="J773" s="82"/>
      <c r="K773" s="82"/>
      <c r="L773" s="82"/>
      <c r="M773" s="82"/>
      <c r="N773" s="82"/>
      <c r="O773" s="82"/>
      <c r="P773" s="82"/>
    </row>
    <row r="774" spans="1:16" x14ac:dyDescent="0.2">
      <c r="A774" s="80">
        <f t="shared" si="51"/>
        <v>773</v>
      </c>
      <c r="B774" s="48" t="s">
        <v>100</v>
      </c>
      <c r="C774" s="49">
        <v>269</v>
      </c>
      <c r="D774" s="50">
        <v>42583</v>
      </c>
      <c r="E774" s="84">
        <f t="shared" si="50"/>
        <v>201608</v>
      </c>
      <c r="F774" s="84">
        <f t="shared" si="48"/>
        <v>201602</v>
      </c>
      <c r="G774" s="80">
        <f>IF(IFERROR(MATCH($B774,$B$1:B773,0),0)=0,1,0)</f>
        <v>0</v>
      </c>
      <c r="H774" s="80">
        <f t="array" ref="H774">IF(IFERROR(MATCH($B774&amp;E774,($B$1:B773)&amp;($E$1:E774),0),0)=0,1,0)</f>
        <v>1</v>
      </c>
      <c r="I774" s="80">
        <f t="shared" si="49"/>
        <v>269</v>
      </c>
      <c r="J774" s="82"/>
      <c r="K774" s="82"/>
      <c r="L774" s="82"/>
      <c r="M774" s="82"/>
      <c r="N774" s="82"/>
      <c r="O774" s="82"/>
      <c r="P774" s="82"/>
    </row>
    <row r="775" spans="1:16" x14ac:dyDescent="0.2">
      <c r="A775" s="80">
        <f t="shared" si="51"/>
        <v>774</v>
      </c>
      <c r="B775" s="51" t="s">
        <v>103</v>
      </c>
      <c r="C775" s="52">
        <v>5754</v>
      </c>
      <c r="D775" s="50">
        <v>42583</v>
      </c>
      <c r="E775" s="84">
        <f t="shared" si="50"/>
        <v>201608</v>
      </c>
      <c r="F775" s="84">
        <f t="shared" si="48"/>
        <v>201603</v>
      </c>
      <c r="G775" s="80">
        <f>IF(IFERROR(MATCH($B775,$B$1:B774,0),0)=0,1,0)</f>
        <v>0</v>
      </c>
      <c r="H775" s="80">
        <f t="array" ref="H775">IF(IFERROR(MATCH($B775&amp;E775,($B$1:B774)&amp;($E$1:E775),0),0)=0,1,0)</f>
        <v>1</v>
      </c>
      <c r="I775" s="80">
        <f t="shared" si="49"/>
        <v>5754</v>
      </c>
      <c r="J775" s="82"/>
      <c r="K775" s="82"/>
      <c r="L775" s="82"/>
      <c r="M775" s="82"/>
      <c r="N775" s="82"/>
      <c r="O775" s="82"/>
      <c r="P775" s="82"/>
    </row>
    <row r="776" spans="1:16" x14ac:dyDescent="0.2">
      <c r="A776" s="80">
        <f t="shared" si="51"/>
        <v>775</v>
      </c>
      <c r="B776" s="51" t="s">
        <v>105</v>
      </c>
      <c r="C776" s="52">
        <v>1234</v>
      </c>
      <c r="D776" s="50">
        <v>42583</v>
      </c>
      <c r="E776" s="84">
        <f t="shared" si="50"/>
        <v>201608</v>
      </c>
      <c r="F776" s="84">
        <f t="shared" si="48"/>
        <v>201603</v>
      </c>
      <c r="G776" s="80">
        <f>IF(IFERROR(MATCH($B776,$B$1:B775,0),0)=0,1,0)</f>
        <v>0</v>
      </c>
      <c r="H776" s="80">
        <f t="array" ref="H776">IF(IFERROR(MATCH($B776&amp;E776,($B$1:B775)&amp;($E$1:E776),0),0)=0,1,0)</f>
        <v>1</v>
      </c>
      <c r="I776" s="80">
        <f t="shared" si="49"/>
        <v>1234</v>
      </c>
      <c r="J776" s="82"/>
      <c r="K776" s="82"/>
      <c r="L776" s="82"/>
      <c r="M776" s="82"/>
      <c r="N776" s="82"/>
      <c r="O776" s="82"/>
      <c r="P776" s="82"/>
    </row>
    <row r="777" spans="1:16" x14ac:dyDescent="0.2">
      <c r="A777" s="80">
        <f t="shared" si="51"/>
        <v>776</v>
      </c>
      <c r="B777" s="48" t="s">
        <v>106</v>
      </c>
      <c r="C777" s="49">
        <v>624</v>
      </c>
      <c r="D777" s="50">
        <v>42583</v>
      </c>
      <c r="E777" s="84">
        <f t="shared" si="50"/>
        <v>201608</v>
      </c>
      <c r="F777" s="84">
        <f t="shared" si="48"/>
        <v>201603</v>
      </c>
      <c r="G777" s="80">
        <f>IF(IFERROR(MATCH($B777,$B$1:B776,0),0)=0,1,0)</f>
        <v>0</v>
      </c>
      <c r="H777" s="80">
        <f t="array" ref="H777">IF(IFERROR(MATCH($B777&amp;E777,($B$1:B776)&amp;($E$1:E777),0),0)=0,1,0)</f>
        <v>1</v>
      </c>
      <c r="I777" s="80">
        <f t="shared" si="49"/>
        <v>624</v>
      </c>
      <c r="J777" s="82"/>
      <c r="K777" s="82"/>
      <c r="L777" s="82"/>
      <c r="M777" s="82"/>
      <c r="N777" s="82"/>
      <c r="O777" s="82"/>
      <c r="P777" s="82"/>
    </row>
    <row r="778" spans="1:16" x14ac:dyDescent="0.2">
      <c r="A778" s="80">
        <f t="shared" si="51"/>
        <v>777</v>
      </c>
      <c r="B778" s="51" t="s">
        <v>107</v>
      </c>
      <c r="C778" s="52">
        <v>599</v>
      </c>
      <c r="D778" s="50">
        <v>42583</v>
      </c>
      <c r="E778" s="84">
        <f t="shared" si="50"/>
        <v>201608</v>
      </c>
      <c r="F778" s="84">
        <f t="shared" si="48"/>
        <v>201603</v>
      </c>
      <c r="G778" s="80">
        <f>IF(IFERROR(MATCH($B778,$B$1:B777,0),0)=0,1,0)</f>
        <v>0</v>
      </c>
      <c r="H778" s="80">
        <f t="array" ref="H778">IF(IFERROR(MATCH($B778&amp;E778,($B$1:B777)&amp;($E$1:E778),0),0)=0,1,0)</f>
        <v>1</v>
      </c>
      <c r="I778" s="80">
        <f t="shared" si="49"/>
        <v>599</v>
      </c>
      <c r="J778" s="82"/>
      <c r="K778" s="82"/>
      <c r="L778" s="82"/>
      <c r="M778" s="82"/>
      <c r="N778" s="82"/>
      <c r="O778" s="82"/>
      <c r="P778" s="82"/>
    </row>
    <row r="779" spans="1:16" x14ac:dyDescent="0.2">
      <c r="A779" s="80">
        <f t="shared" si="51"/>
        <v>778</v>
      </c>
      <c r="B779" s="51" t="s">
        <v>109</v>
      </c>
      <c r="C779" s="52">
        <v>1510</v>
      </c>
      <c r="D779" s="50">
        <v>42583</v>
      </c>
      <c r="E779" s="84">
        <f t="shared" si="50"/>
        <v>201608</v>
      </c>
      <c r="F779" s="84">
        <f t="shared" si="48"/>
        <v>201603</v>
      </c>
      <c r="G779" s="80">
        <f>IF(IFERROR(MATCH($B779,$B$1:B778,0),0)=0,1,0)</f>
        <v>0</v>
      </c>
      <c r="H779" s="80">
        <f t="array" ref="H779">IF(IFERROR(MATCH($B779&amp;E779,($B$1:B778)&amp;($E$1:E779),0),0)=0,1,0)</f>
        <v>1</v>
      </c>
      <c r="I779" s="80">
        <f t="shared" si="49"/>
        <v>1510</v>
      </c>
      <c r="J779" s="82"/>
      <c r="K779" s="82"/>
      <c r="L779" s="82"/>
      <c r="M779" s="82"/>
      <c r="N779" s="82"/>
      <c r="O779" s="82"/>
      <c r="P779" s="82"/>
    </row>
    <row r="780" spans="1:16" x14ac:dyDescent="0.2">
      <c r="A780" s="80">
        <f t="shared" si="51"/>
        <v>779</v>
      </c>
      <c r="B780" s="48" t="s">
        <v>112</v>
      </c>
      <c r="C780" s="49">
        <v>589</v>
      </c>
      <c r="D780" s="50">
        <v>42583</v>
      </c>
      <c r="E780" s="84">
        <f t="shared" si="50"/>
        <v>201608</v>
      </c>
      <c r="F780" s="84">
        <f t="shared" si="48"/>
        <v>201603</v>
      </c>
      <c r="G780" s="80">
        <f>IF(IFERROR(MATCH($B780,$B$1:B779,0),0)=0,1,0)</f>
        <v>0</v>
      </c>
      <c r="H780" s="80">
        <f t="array" ref="H780">IF(IFERROR(MATCH($B780&amp;E780,($B$1:B779)&amp;($E$1:E780),0),0)=0,1,0)</f>
        <v>1</v>
      </c>
      <c r="I780" s="80">
        <f t="shared" si="49"/>
        <v>589</v>
      </c>
      <c r="J780" s="82"/>
      <c r="K780" s="82"/>
      <c r="L780" s="82"/>
      <c r="M780" s="82"/>
      <c r="N780" s="82"/>
      <c r="O780" s="82"/>
      <c r="P780" s="82"/>
    </row>
    <row r="781" spans="1:16" x14ac:dyDescent="0.2">
      <c r="A781" s="80">
        <f t="shared" si="51"/>
        <v>780</v>
      </c>
      <c r="B781" s="48" t="s">
        <v>114</v>
      </c>
      <c r="C781" s="49">
        <v>70</v>
      </c>
      <c r="D781" s="50">
        <v>42583</v>
      </c>
      <c r="E781" s="84">
        <f t="shared" si="50"/>
        <v>201608</v>
      </c>
      <c r="F781" s="84">
        <f t="shared" si="48"/>
        <v>201603</v>
      </c>
      <c r="G781" s="80">
        <f>IF(IFERROR(MATCH($B781,$B$1:B780,0),0)=0,1,0)</f>
        <v>0</v>
      </c>
      <c r="H781" s="80">
        <f t="array" ref="H781">IF(IFERROR(MATCH($B781&amp;E781,($B$1:B780)&amp;($E$1:E781),0),0)=0,1,0)</f>
        <v>1</v>
      </c>
      <c r="I781" s="80">
        <f t="shared" si="49"/>
        <v>70</v>
      </c>
      <c r="J781" s="82"/>
      <c r="K781" s="82"/>
      <c r="L781" s="82"/>
      <c r="M781" s="82"/>
      <c r="N781" s="82"/>
      <c r="O781" s="82"/>
      <c r="P781" s="82"/>
    </row>
    <row r="782" spans="1:16" x14ac:dyDescent="0.2">
      <c r="A782" s="80">
        <f t="shared" si="51"/>
        <v>781</v>
      </c>
      <c r="B782" s="51" t="s">
        <v>117</v>
      </c>
      <c r="C782" s="52">
        <v>21</v>
      </c>
      <c r="D782" s="50">
        <v>42583</v>
      </c>
      <c r="E782" s="84">
        <f t="shared" si="50"/>
        <v>201608</v>
      </c>
      <c r="F782" s="84">
        <f t="shared" si="48"/>
        <v>201603</v>
      </c>
      <c r="G782" s="80">
        <f>IF(IFERROR(MATCH($B782,$B$1:B781,0),0)=0,1,0)</f>
        <v>0</v>
      </c>
      <c r="H782" s="80">
        <f t="array" ref="H782">IF(IFERROR(MATCH($B782&amp;E782,($B$1:B781)&amp;($E$1:E782),0),0)=0,1,0)</f>
        <v>1</v>
      </c>
      <c r="I782" s="80">
        <f t="shared" si="49"/>
        <v>21</v>
      </c>
      <c r="J782" s="82"/>
      <c r="K782" s="82"/>
      <c r="L782" s="82"/>
      <c r="M782" s="82"/>
      <c r="N782" s="82"/>
      <c r="O782" s="82"/>
      <c r="P782" s="82"/>
    </row>
    <row r="783" spans="1:16" x14ac:dyDescent="0.2">
      <c r="A783" s="80">
        <f t="shared" si="51"/>
        <v>782</v>
      </c>
      <c r="B783" s="48" t="s">
        <v>118</v>
      </c>
      <c r="C783" s="49">
        <v>159</v>
      </c>
      <c r="D783" s="50">
        <v>42583</v>
      </c>
      <c r="E783" s="84">
        <f t="shared" si="50"/>
        <v>201608</v>
      </c>
      <c r="F783" s="84">
        <f t="shared" si="48"/>
        <v>201603</v>
      </c>
      <c r="G783" s="80">
        <f>IF(IFERROR(MATCH($B783,$B$1:B782,0),0)=0,1,0)</f>
        <v>0</v>
      </c>
      <c r="H783" s="80">
        <f t="array" ref="H783">IF(IFERROR(MATCH($B783&amp;E783,($B$1:B782)&amp;($E$1:E783),0),0)=0,1,0)</f>
        <v>1</v>
      </c>
      <c r="I783" s="80">
        <f t="shared" si="49"/>
        <v>159</v>
      </c>
      <c r="J783" s="82"/>
      <c r="K783" s="82"/>
      <c r="L783" s="82"/>
      <c r="M783" s="82"/>
      <c r="N783" s="82"/>
      <c r="O783" s="82"/>
      <c r="P783" s="82"/>
    </row>
    <row r="784" spans="1:16" x14ac:dyDescent="0.2">
      <c r="A784" s="80">
        <f t="shared" si="51"/>
        <v>783</v>
      </c>
      <c r="B784" s="51" t="s">
        <v>119</v>
      </c>
      <c r="C784" s="52">
        <v>83</v>
      </c>
      <c r="D784" s="50">
        <v>42583</v>
      </c>
      <c r="E784" s="84">
        <f t="shared" si="50"/>
        <v>201608</v>
      </c>
      <c r="F784" s="84">
        <f t="shared" si="48"/>
        <v>201603</v>
      </c>
      <c r="G784" s="80">
        <f>IF(IFERROR(MATCH($B784,$B$1:B783,0),0)=0,1,0)</f>
        <v>0</v>
      </c>
      <c r="H784" s="80">
        <f t="array" ref="H784">IF(IFERROR(MATCH($B784&amp;E784,($B$1:B783)&amp;($E$1:E784),0),0)=0,1,0)</f>
        <v>1</v>
      </c>
      <c r="I784" s="80">
        <f t="shared" si="49"/>
        <v>83</v>
      </c>
      <c r="J784" s="82"/>
      <c r="K784" s="82"/>
      <c r="L784" s="82"/>
      <c r="M784" s="82"/>
      <c r="N784" s="82"/>
      <c r="O784" s="82"/>
      <c r="P784" s="82"/>
    </row>
    <row r="785" spans="1:16" x14ac:dyDescent="0.2">
      <c r="A785" s="80">
        <f t="shared" si="51"/>
        <v>784</v>
      </c>
      <c r="B785" s="51" t="s">
        <v>121</v>
      </c>
      <c r="C785" s="52">
        <v>624</v>
      </c>
      <c r="D785" s="50">
        <v>42583</v>
      </c>
      <c r="E785" s="84">
        <f t="shared" si="50"/>
        <v>201608</v>
      </c>
      <c r="F785" s="84">
        <f t="shared" si="48"/>
        <v>201603</v>
      </c>
      <c r="G785" s="80">
        <f>IF(IFERROR(MATCH($B785,$B$1:B784,0),0)=0,1,0)</f>
        <v>0</v>
      </c>
      <c r="H785" s="80">
        <f t="array" ref="H785">IF(IFERROR(MATCH($B785&amp;E785,($B$1:B784)&amp;($E$1:E785),0),0)=0,1,0)</f>
        <v>1</v>
      </c>
      <c r="I785" s="80">
        <f t="shared" si="49"/>
        <v>624</v>
      </c>
      <c r="J785" s="82"/>
      <c r="K785" s="82"/>
      <c r="L785" s="82"/>
      <c r="M785" s="82"/>
      <c r="N785" s="82"/>
      <c r="O785" s="82"/>
      <c r="P785" s="82"/>
    </row>
    <row r="786" spans="1:16" x14ac:dyDescent="0.2">
      <c r="A786" s="80">
        <f t="shared" si="51"/>
        <v>785</v>
      </c>
      <c r="B786" s="48" t="s">
        <v>122</v>
      </c>
      <c r="C786" s="49">
        <v>128</v>
      </c>
      <c r="D786" s="50">
        <v>42583</v>
      </c>
      <c r="E786" s="84">
        <f t="shared" si="50"/>
        <v>201608</v>
      </c>
      <c r="F786" s="84">
        <f t="shared" si="48"/>
        <v>201603</v>
      </c>
      <c r="G786" s="80">
        <f>IF(IFERROR(MATCH($B786,$B$1:B785,0),0)=0,1,0)</f>
        <v>0</v>
      </c>
      <c r="H786" s="80">
        <f t="array" ref="H786">IF(IFERROR(MATCH($B786&amp;E786,($B$1:B785)&amp;($E$1:E786),0),0)=0,1,0)</f>
        <v>1</v>
      </c>
      <c r="I786" s="80">
        <f t="shared" si="49"/>
        <v>128</v>
      </c>
      <c r="J786" s="82"/>
      <c r="K786" s="82"/>
      <c r="L786" s="82"/>
      <c r="M786" s="82"/>
      <c r="N786" s="82"/>
      <c r="O786" s="82"/>
      <c r="P786" s="82"/>
    </row>
    <row r="787" spans="1:16" x14ac:dyDescent="0.2">
      <c r="A787" s="80">
        <f t="shared" si="51"/>
        <v>786</v>
      </c>
      <c r="B787" s="51" t="s">
        <v>123</v>
      </c>
      <c r="C787" s="52">
        <v>90</v>
      </c>
      <c r="D787" s="50">
        <v>42583</v>
      </c>
      <c r="E787" s="84">
        <f t="shared" si="50"/>
        <v>201608</v>
      </c>
      <c r="F787" s="84">
        <f t="shared" si="48"/>
        <v>201603</v>
      </c>
      <c r="G787" s="80">
        <f>IF(IFERROR(MATCH($B787,$B$1:B786,0),0)=0,1,0)</f>
        <v>0</v>
      </c>
      <c r="H787" s="80">
        <f t="array" ref="H787">IF(IFERROR(MATCH($B787&amp;E787,($B$1:B786)&amp;($E$1:E787),0),0)=0,1,0)</f>
        <v>1</v>
      </c>
      <c r="I787" s="80">
        <f t="shared" si="49"/>
        <v>90</v>
      </c>
      <c r="J787" s="82"/>
      <c r="K787" s="82"/>
      <c r="L787" s="82"/>
      <c r="M787" s="82"/>
      <c r="N787" s="82"/>
      <c r="O787" s="82"/>
      <c r="P787" s="82"/>
    </row>
    <row r="788" spans="1:16" x14ac:dyDescent="0.2">
      <c r="A788" s="80">
        <f t="shared" si="51"/>
        <v>787</v>
      </c>
      <c r="B788" s="48" t="s">
        <v>124</v>
      </c>
      <c r="C788" s="49">
        <v>213</v>
      </c>
      <c r="D788" s="50">
        <v>42583</v>
      </c>
      <c r="E788" s="84">
        <f t="shared" si="50"/>
        <v>201608</v>
      </c>
      <c r="F788" s="84">
        <f t="shared" si="48"/>
        <v>201603</v>
      </c>
      <c r="G788" s="80">
        <f>IF(IFERROR(MATCH($B788,$B$1:B787,0),0)=0,1,0)</f>
        <v>0</v>
      </c>
      <c r="H788" s="80">
        <f t="array" ref="H788">IF(IFERROR(MATCH($B788&amp;E788,($B$1:B787)&amp;($E$1:E788),0),0)=0,1,0)</f>
        <v>1</v>
      </c>
      <c r="I788" s="80">
        <f t="shared" si="49"/>
        <v>213</v>
      </c>
      <c r="J788" s="82"/>
      <c r="K788" s="82"/>
      <c r="L788" s="82"/>
      <c r="M788" s="82"/>
      <c r="N788" s="82"/>
      <c r="O788" s="82"/>
      <c r="P788" s="82"/>
    </row>
    <row r="789" spans="1:16" x14ac:dyDescent="0.2">
      <c r="A789" s="80">
        <f t="shared" si="51"/>
        <v>788</v>
      </c>
      <c r="B789" s="48" t="s">
        <v>130</v>
      </c>
      <c r="C789" s="49">
        <v>74</v>
      </c>
      <c r="D789" s="50">
        <v>42583</v>
      </c>
      <c r="E789" s="84">
        <f t="shared" si="50"/>
        <v>201608</v>
      </c>
      <c r="F789" s="84">
        <f t="shared" si="48"/>
        <v>201603</v>
      </c>
      <c r="G789" s="80">
        <f>IF(IFERROR(MATCH($B789,$B$1:B788,0),0)=0,1,0)</f>
        <v>0</v>
      </c>
      <c r="H789" s="80">
        <f t="array" ref="H789">IF(IFERROR(MATCH($B789&amp;E789,($B$1:B788)&amp;($E$1:E789),0),0)=0,1,0)</f>
        <v>1</v>
      </c>
      <c r="I789" s="80">
        <f t="shared" si="49"/>
        <v>74</v>
      </c>
      <c r="J789" s="82"/>
      <c r="K789" s="82"/>
      <c r="L789" s="82"/>
      <c r="M789" s="82"/>
      <c r="N789" s="82"/>
      <c r="O789" s="82"/>
      <c r="P789" s="82"/>
    </row>
    <row r="790" spans="1:16" x14ac:dyDescent="0.2">
      <c r="A790" s="80">
        <f t="shared" si="51"/>
        <v>789</v>
      </c>
      <c r="B790" s="48" t="s">
        <v>135</v>
      </c>
      <c r="C790" s="49">
        <v>775</v>
      </c>
      <c r="D790" s="50">
        <v>42583</v>
      </c>
      <c r="E790" s="84">
        <f t="shared" si="50"/>
        <v>201608</v>
      </c>
      <c r="F790" s="84">
        <f t="shared" si="48"/>
        <v>201604</v>
      </c>
      <c r="G790" s="80">
        <f>IF(IFERROR(MATCH($B790,$B$1:B789,0),0)=0,1,0)</f>
        <v>0</v>
      </c>
      <c r="H790" s="80">
        <f t="array" ref="H790">IF(IFERROR(MATCH($B790&amp;E790,($B$1:B789)&amp;($E$1:E790),0),0)=0,1,0)</f>
        <v>1</v>
      </c>
      <c r="I790" s="80">
        <f t="shared" si="49"/>
        <v>775</v>
      </c>
      <c r="J790" s="82"/>
      <c r="K790" s="82"/>
      <c r="L790" s="82"/>
      <c r="M790" s="82"/>
      <c r="N790" s="82"/>
      <c r="O790" s="82"/>
      <c r="P790" s="82"/>
    </row>
    <row r="791" spans="1:16" x14ac:dyDescent="0.2">
      <c r="A791" s="80">
        <f t="shared" si="51"/>
        <v>790</v>
      </c>
      <c r="B791" s="51" t="s">
        <v>138</v>
      </c>
      <c r="C791" s="52">
        <v>203</v>
      </c>
      <c r="D791" s="50">
        <v>42583</v>
      </c>
      <c r="E791" s="84">
        <f t="shared" si="50"/>
        <v>201608</v>
      </c>
      <c r="F791" s="84">
        <f t="shared" si="48"/>
        <v>201604</v>
      </c>
      <c r="G791" s="80">
        <f>IF(IFERROR(MATCH($B791,$B$1:B790,0),0)=0,1,0)</f>
        <v>0</v>
      </c>
      <c r="H791" s="80">
        <f t="array" ref="H791">IF(IFERROR(MATCH($B791&amp;E791,($B$1:B790)&amp;($E$1:E791),0),0)=0,1,0)</f>
        <v>1</v>
      </c>
      <c r="I791" s="80">
        <f t="shared" si="49"/>
        <v>203</v>
      </c>
      <c r="J791" s="82"/>
      <c r="K791" s="82"/>
      <c r="L791" s="82"/>
      <c r="M791" s="82"/>
      <c r="N791" s="82"/>
      <c r="O791" s="82"/>
      <c r="P791" s="82"/>
    </row>
    <row r="792" spans="1:16" x14ac:dyDescent="0.2">
      <c r="A792" s="80">
        <f t="shared" si="51"/>
        <v>791</v>
      </c>
      <c r="B792" s="48" t="s">
        <v>139</v>
      </c>
      <c r="C792" s="49">
        <v>490.99999999999994</v>
      </c>
      <c r="D792" s="50">
        <v>42583</v>
      </c>
      <c r="E792" s="84">
        <f t="shared" si="50"/>
        <v>201608</v>
      </c>
      <c r="F792" s="84">
        <f t="shared" si="48"/>
        <v>201604</v>
      </c>
      <c r="G792" s="80">
        <f>IF(IFERROR(MATCH($B792,$B$1:B791,0),0)=0,1,0)</f>
        <v>0</v>
      </c>
      <c r="H792" s="80">
        <f t="array" ref="H792">IF(IFERROR(MATCH($B792&amp;E792,($B$1:B791)&amp;($E$1:E792),0),0)=0,1,0)</f>
        <v>1</v>
      </c>
      <c r="I792" s="80">
        <f t="shared" si="49"/>
        <v>490.99999999999994</v>
      </c>
      <c r="J792" s="82"/>
      <c r="K792" s="82"/>
      <c r="L792" s="82"/>
      <c r="M792" s="82"/>
      <c r="N792" s="82"/>
      <c r="O792" s="82"/>
      <c r="P792" s="82"/>
    </row>
    <row r="793" spans="1:16" x14ac:dyDescent="0.2">
      <c r="A793" s="80">
        <f t="shared" si="51"/>
        <v>792</v>
      </c>
      <c r="B793" s="48" t="s">
        <v>141</v>
      </c>
      <c r="C793" s="49">
        <v>276</v>
      </c>
      <c r="D793" s="50">
        <v>42583</v>
      </c>
      <c r="E793" s="84">
        <f t="shared" si="50"/>
        <v>201608</v>
      </c>
      <c r="F793" s="84">
        <f t="shared" si="48"/>
        <v>201604</v>
      </c>
      <c r="G793" s="80">
        <f>IF(IFERROR(MATCH($B793,$B$1:B792,0),0)=0,1,0)</f>
        <v>0</v>
      </c>
      <c r="H793" s="80">
        <f t="array" ref="H793">IF(IFERROR(MATCH($B793&amp;E793,($B$1:B792)&amp;($E$1:E793),0),0)=0,1,0)</f>
        <v>1</v>
      </c>
      <c r="I793" s="80">
        <f t="shared" si="49"/>
        <v>276</v>
      </c>
      <c r="J793" s="82"/>
      <c r="K793" s="82"/>
      <c r="L793" s="82"/>
      <c r="M793" s="82"/>
      <c r="N793" s="82"/>
      <c r="O793" s="82"/>
      <c r="P793" s="82"/>
    </row>
    <row r="794" spans="1:16" x14ac:dyDescent="0.2">
      <c r="A794" s="80">
        <f t="shared" si="51"/>
        <v>793</v>
      </c>
      <c r="B794" s="51" t="s">
        <v>142</v>
      </c>
      <c r="C794" s="52">
        <v>146</v>
      </c>
      <c r="D794" s="50">
        <v>42583</v>
      </c>
      <c r="E794" s="84">
        <f t="shared" si="50"/>
        <v>201608</v>
      </c>
      <c r="F794" s="84">
        <f t="shared" si="48"/>
        <v>201604</v>
      </c>
      <c r="G794" s="80">
        <f>IF(IFERROR(MATCH($B794,$B$1:B793,0),0)=0,1,0)</f>
        <v>0</v>
      </c>
      <c r="H794" s="80">
        <f t="array" ref="H794">IF(IFERROR(MATCH($B794&amp;E794,($B$1:B793)&amp;($E$1:E794),0),0)=0,1,0)</f>
        <v>1</v>
      </c>
      <c r="I794" s="80">
        <f t="shared" si="49"/>
        <v>146</v>
      </c>
      <c r="J794" s="82"/>
      <c r="K794" s="82"/>
      <c r="L794" s="82"/>
      <c r="M794" s="82"/>
      <c r="N794" s="82"/>
      <c r="O794" s="82"/>
      <c r="P794" s="82"/>
    </row>
    <row r="795" spans="1:16" x14ac:dyDescent="0.2">
      <c r="A795" s="80">
        <f t="shared" si="51"/>
        <v>794</v>
      </c>
      <c r="B795" s="48" t="s">
        <v>143</v>
      </c>
      <c r="C795" s="49">
        <v>21</v>
      </c>
      <c r="D795" s="50">
        <v>42583</v>
      </c>
      <c r="E795" s="84">
        <f t="shared" si="50"/>
        <v>201608</v>
      </c>
      <c r="F795" s="84">
        <f t="shared" si="48"/>
        <v>201604</v>
      </c>
      <c r="G795" s="80">
        <f>IF(IFERROR(MATCH($B795,$B$1:B794,0),0)=0,1,0)</f>
        <v>0</v>
      </c>
      <c r="H795" s="80">
        <f t="array" ref="H795">IF(IFERROR(MATCH($B795&amp;E795,($B$1:B794)&amp;($E$1:E795),0),0)=0,1,0)</f>
        <v>1</v>
      </c>
      <c r="I795" s="80">
        <f t="shared" si="49"/>
        <v>21</v>
      </c>
      <c r="J795" s="82"/>
      <c r="K795" s="82"/>
      <c r="L795" s="82"/>
      <c r="M795" s="82"/>
      <c r="N795" s="82"/>
      <c r="O795" s="82"/>
      <c r="P795" s="82"/>
    </row>
    <row r="796" spans="1:16" x14ac:dyDescent="0.2">
      <c r="A796" s="80">
        <f t="shared" si="51"/>
        <v>795</v>
      </c>
      <c r="B796" s="48" t="s">
        <v>145</v>
      </c>
      <c r="C796" s="49">
        <v>101</v>
      </c>
      <c r="D796" s="50">
        <v>42583</v>
      </c>
      <c r="E796" s="84">
        <f t="shared" si="50"/>
        <v>201608</v>
      </c>
      <c r="F796" s="84">
        <f t="shared" si="48"/>
        <v>201604</v>
      </c>
      <c r="G796" s="80">
        <f>IF(IFERROR(MATCH($B796,$B$1:B795,0),0)=0,1,0)</f>
        <v>0</v>
      </c>
      <c r="H796" s="80">
        <f t="array" ref="H796">IF(IFERROR(MATCH($B796&amp;E796,($B$1:B795)&amp;($E$1:E796),0),0)=0,1,0)</f>
        <v>1</v>
      </c>
      <c r="I796" s="80">
        <f t="shared" si="49"/>
        <v>101</v>
      </c>
      <c r="J796" s="82"/>
      <c r="K796" s="82"/>
      <c r="L796" s="82"/>
      <c r="M796" s="82"/>
      <c r="N796" s="82"/>
      <c r="O796" s="82"/>
      <c r="P796" s="82"/>
    </row>
    <row r="797" spans="1:16" x14ac:dyDescent="0.2">
      <c r="A797" s="80">
        <f t="shared" si="51"/>
        <v>796</v>
      </c>
      <c r="B797" s="51" t="s">
        <v>146</v>
      </c>
      <c r="C797" s="52">
        <v>145</v>
      </c>
      <c r="D797" s="50">
        <v>42583</v>
      </c>
      <c r="E797" s="84">
        <f t="shared" si="50"/>
        <v>201608</v>
      </c>
      <c r="F797" s="84">
        <f t="shared" si="48"/>
        <v>201604</v>
      </c>
      <c r="G797" s="80">
        <f>IF(IFERROR(MATCH($B797,$B$1:B796,0),0)=0,1,0)</f>
        <v>0</v>
      </c>
      <c r="H797" s="80">
        <f t="array" ref="H797">IF(IFERROR(MATCH($B797&amp;E797,($B$1:B796)&amp;($E$1:E797),0),0)=0,1,0)</f>
        <v>1</v>
      </c>
      <c r="I797" s="80">
        <f t="shared" si="49"/>
        <v>145</v>
      </c>
      <c r="J797" s="82"/>
      <c r="K797" s="82"/>
      <c r="L797" s="82"/>
      <c r="M797" s="82"/>
      <c r="N797" s="82"/>
      <c r="O797" s="82"/>
      <c r="P797" s="82"/>
    </row>
    <row r="798" spans="1:16" x14ac:dyDescent="0.2">
      <c r="A798" s="80">
        <f t="shared" si="51"/>
        <v>797</v>
      </c>
      <c r="B798" s="48" t="s">
        <v>147</v>
      </c>
      <c r="C798" s="49">
        <v>419</v>
      </c>
      <c r="D798" s="50">
        <v>42583</v>
      </c>
      <c r="E798" s="84">
        <f t="shared" si="50"/>
        <v>201608</v>
      </c>
      <c r="F798" s="84">
        <f t="shared" si="48"/>
        <v>201604</v>
      </c>
      <c r="G798" s="80">
        <f>IF(IFERROR(MATCH($B798,$B$1:B797,0),0)=0,1,0)</f>
        <v>0</v>
      </c>
      <c r="H798" s="80">
        <f t="array" ref="H798">IF(IFERROR(MATCH($B798&amp;E798,($B$1:B797)&amp;($E$1:E798),0),0)=0,1,0)</f>
        <v>1</v>
      </c>
      <c r="I798" s="80">
        <f t="shared" si="49"/>
        <v>419</v>
      </c>
      <c r="J798" s="82"/>
      <c r="K798" s="82"/>
      <c r="L798" s="82"/>
      <c r="M798" s="82"/>
      <c r="N798" s="82"/>
      <c r="O798" s="82"/>
      <c r="P798" s="82"/>
    </row>
    <row r="799" spans="1:16" x14ac:dyDescent="0.2">
      <c r="A799" s="80">
        <f t="shared" si="51"/>
        <v>798</v>
      </c>
      <c r="B799" s="51" t="s">
        <v>148</v>
      </c>
      <c r="C799" s="52">
        <v>3</v>
      </c>
      <c r="D799" s="50">
        <v>42583</v>
      </c>
      <c r="E799" s="84">
        <f t="shared" si="50"/>
        <v>201608</v>
      </c>
      <c r="F799" s="84">
        <f t="shared" si="48"/>
        <v>201604</v>
      </c>
      <c r="G799" s="80">
        <f>IF(IFERROR(MATCH($B799,$B$1:B798,0),0)=0,1,0)</f>
        <v>0</v>
      </c>
      <c r="H799" s="80">
        <f t="array" ref="H799">IF(IFERROR(MATCH($B799&amp;E799,($B$1:B798)&amp;($E$1:E799),0),0)=0,1,0)</f>
        <v>1</v>
      </c>
      <c r="I799" s="80">
        <f t="shared" si="49"/>
        <v>3</v>
      </c>
      <c r="J799" s="82"/>
      <c r="K799" s="82"/>
      <c r="L799" s="82"/>
      <c r="M799" s="82"/>
      <c r="N799" s="82"/>
      <c r="O799" s="82"/>
      <c r="P799" s="82"/>
    </row>
    <row r="800" spans="1:16" x14ac:dyDescent="0.2">
      <c r="A800" s="80">
        <f t="shared" si="51"/>
        <v>799</v>
      </c>
      <c r="B800" s="48" t="s">
        <v>149</v>
      </c>
      <c r="C800" s="49">
        <v>140</v>
      </c>
      <c r="D800" s="50">
        <v>42583</v>
      </c>
      <c r="E800" s="84">
        <f t="shared" si="50"/>
        <v>201608</v>
      </c>
      <c r="F800" s="84">
        <f t="shared" si="48"/>
        <v>201604</v>
      </c>
      <c r="G800" s="80">
        <f>IF(IFERROR(MATCH($B800,$B$1:B799,0),0)=0,1,0)</f>
        <v>0</v>
      </c>
      <c r="H800" s="80">
        <f t="array" ref="H800">IF(IFERROR(MATCH($B800&amp;E800,($B$1:B799)&amp;($E$1:E800),0),0)=0,1,0)</f>
        <v>1</v>
      </c>
      <c r="I800" s="80">
        <f t="shared" si="49"/>
        <v>140</v>
      </c>
      <c r="J800" s="82"/>
      <c r="K800" s="82"/>
      <c r="L800" s="82"/>
      <c r="M800" s="82"/>
      <c r="N800" s="82"/>
      <c r="O800" s="82"/>
      <c r="P800" s="82"/>
    </row>
    <row r="801" spans="1:16" x14ac:dyDescent="0.2">
      <c r="A801" s="80">
        <f t="shared" si="51"/>
        <v>800</v>
      </c>
      <c r="B801" s="51" t="s">
        <v>150</v>
      </c>
      <c r="C801" s="52">
        <v>103</v>
      </c>
      <c r="D801" s="50">
        <v>42583</v>
      </c>
      <c r="E801" s="84">
        <f t="shared" si="50"/>
        <v>201608</v>
      </c>
      <c r="F801" s="84">
        <f t="shared" si="48"/>
        <v>201604</v>
      </c>
      <c r="G801" s="80">
        <f>IF(IFERROR(MATCH($B801,$B$1:B800,0),0)=0,1,0)</f>
        <v>0</v>
      </c>
      <c r="H801" s="80">
        <f t="array" ref="H801">IF(IFERROR(MATCH($B801&amp;E801,($B$1:B800)&amp;($E$1:E801),0),0)=0,1,0)</f>
        <v>1</v>
      </c>
      <c r="I801" s="80">
        <f t="shared" si="49"/>
        <v>103</v>
      </c>
      <c r="J801" s="82"/>
      <c r="K801" s="82"/>
      <c r="L801" s="82"/>
      <c r="M801" s="82"/>
      <c r="N801" s="82"/>
      <c r="O801" s="82"/>
      <c r="P801" s="82"/>
    </row>
    <row r="802" spans="1:16" x14ac:dyDescent="0.2">
      <c r="A802" s="80">
        <f t="shared" si="51"/>
        <v>801</v>
      </c>
      <c r="B802" s="51" t="s">
        <v>154</v>
      </c>
      <c r="C802" s="52">
        <v>222.99999999999997</v>
      </c>
      <c r="D802" s="50">
        <v>42583</v>
      </c>
      <c r="E802" s="84">
        <f t="shared" si="50"/>
        <v>201608</v>
      </c>
      <c r="F802" s="84">
        <f t="shared" si="48"/>
        <v>201604</v>
      </c>
      <c r="G802" s="80">
        <f>IF(IFERROR(MATCH($B802,$B$1:B801,0),0)=0,1,0)</f>
        <v>0</v>
      </c>
      <c r="H802" s="80">
        <f t="array" ref="H802">IF(IFERROR(MATCH($B802&amp;E802,($B$1:B801)&amp;($E$1:E802),0),0)=0,1,0)</f>
        <v>1</v>
      </c>
      <c r="I802" s="80">
        <f t="shared" si="49"/>
        <v>222.99999999999997</v>
      </c>
      <c r="J802" s="82"/>
      <c r="K802" s="82"/>
      <c r="L802" s="82"/>
      <c r="M802" s="82"/>
      <c r="N802" s="82"/>
      <c r="O802" s="82"/>
      <c r="P802" s="82"/>
    </row>
    <row r="803" spans="1:16" x14ac:dyDescent="0.2">
      <c r="A803" s="80">
        <f t="shared" si="51"/>
        <v>802</v>
      </c>
      <c r="B803" s="48" t="s">
        <v>155</v>
      </c>
      <c r="C803" s="49">
        <v>39</v>
      </c>
      <c r="D803" s="50">
        <v>42583</v>
      </c>
      <c r="E803" s="84">
        <f t="shared" si="50"/>
        <v>201608</v>
      </c>
      <c r="F803" s="84">
        <f t="shared" si="48"/>
        <v>201604</v>
      </c>
      <c r="G803" s="80">
        <f>IF(IFERROR(MATCH($B803,$B$1:B802,0),0)=0,1,0)</f>
        <v>0</v>
      </c>
      <c r="H803" s="80">
        <f t="array" ref="H803">IF(IFERROR(MATCH($B803&amp;E803,($B$1:B802)&amp;($E$1:E803),0),0)=0,1,0)</f>
        <v>1</v>
      </c>
      <c r="I803" s="80">
        <f t="shared" si="49"/>
        <v>39</v>
      </c>
      <c r="J803" s="82"/>
      <c r="K803" s="82"/>
      <c r="L803" s="82"/>
      <c r="M803" s="82"/>
      <c r="N803" s="82"/>
      <c r="O803" s="82"/>
      <c r="P803" s="82"/>
    </row>
    <row r="804" spans="1:16" x14ac:dyDescent="0.2">
      <c r="A804" s="80">
        <f t="shared" si="51"/>
        <v>803</v>
      </c>
      <c r="B804" s="51" t="s">
        <v>156</v>
      </c>
      <c r="C804" s="52">
        <v>429</v>
      </c>
      <c r="D804" s="50">
        <v>42583</v>
      </c>
      <c r="E804" s="84">
        <f t="shared" si="50"/>
        <v>201608</v>
      </c>
      <c r="F804" s="84">
        <f t="shared" si="48"/>
        <v>201604</v>
      </c>
      <c r="G804" s="80">
        <f>IF(IFERROR(MATCH($B804,$B$1:B803,0),0)=0,1,0)</f>
        <v>0</v>
      </c>
      <c r="H804" s="80">
        <f t="array" ref="H804">IF(IFERROR(MATCH($B804&amp;E804,($B$1:B803)&amp;($E$1:E804),0),0)=0,1,0)</f>
        <v>1</v>
      </c>
      <c r="I804" s="80">
        <f t="shared" si="49"/>
        <v>429</v>
      </c>
      <c r="J804" s="82"/>
      <c r="K804" s="82"/>
      <c r="L804" s="82"/>
      <c r="M804" s="82"/>
      <c r="N804" s="82"/>
      <c r="O804" s="82"/>
      <c r="P804" s="82"/>
    </row>
    <row r="805" spans="1:16" x14ac:dyDescent="0.2">
      <c r="A805" s="80">
        <f t="shared" si="51"/>
        <v>804</v>
      </c>
      <c r="B805" s="48" t="s">
        <v>157</v>
      </c>
      <c r="C805" s="49">
        <v>2333</v>
      </c>
      <c r="D805" s="50">
        <v>42583</v>
      </c>
      <c r="E805" s="84">
        <f t="shared" si="50"/>
        <v>201608</v>
      </c>
      <c r="F805" s="84">
        <f t="shared" si="48"/>
        <v>201604</v>
      </c>
      <c r="G805" s="80">
        <f>IF(IFERROR(MATCH($B805,$B$1:B804,0),0)=0,1,0)</f>
        <v>0</v>
      </c>
      <c r="H805" s="80">
        <f t="array" ref="H805">IF(IFERROR(MATCH($B805&amp;E805,($B$1:B804)&amp;($E$1:E805),0),0)=0,1,0)</f>
        <v>1</v>
      </c>
      <c r="I805" s="80">
        <f t="shared" si="49"/>
        <v>2333</v>
      </c>
      <c r="J805" s="82"/>
      <c r="K805" s="82"/>
      <c r="L805" s="82"/>
      <c r="M805" s="82"/>
      <c r="N805" s="82"/>
      <c r="O805" s="82"/>
      <c r="P805" s="82"/>
    </row>
    <row r="806" spans="1:16" x14ac:dyDescent="0.2">
      <c r="A806" s="80">
        <f t="shared" si="51"/>
        <v>805</v>
      </c>
      <c r="B806" s="51" t="s">
        <v>158</v>
      </c>
      <c r="C806" s="52">
        <v>148</v>
      </c>
      <c r="D806" s="50">
        <v>42583</v>
      </c>
      <c r="E806" s="84">
        <f t="shared" si="50"/>
        <v>201608</v>
      </c>
      <c r="F806" s="84">
        <f t="shared" si="48"/>
        <v>201604</v>
      </c>
      <c r="G806" s="80">
        <f>IF(IFERROR(MATCH($B806,$B$1:B805,0),0)=0,1,0)</f>
        <v>0</v>
      </c>
      <c r="H806" s="80">
        <f t="array" ref="H806">IF(IFERROR(MATCH($B806&amp;E806,($B$1:B805)&amp;($E$1:E806),0),0)=0,1,0)</f>
        <v>1</v>
      </c>
      <c r="I806" s="80">
        <f t="shared" si="49"/>
        <v>148</v>
      </c>
      <c r="J806" s="82"/>
      <c r="K806" s="82"/>
      <c r="L806" s="82"/>
      <c r="M806" s="82"/>
      <c r="N806" s="82"/>
      <c r="O806" s="82"/>
      <c r="P806" s="82"/>
    </row>
    <row r="807" spans="1:16" x14ac:dyDescent="0.2">
      <c r="A807" s="80">
        <f t="shared" si="51"/>
        <v>806</v>
      </c>
      <c r="B807" s="48" t="s">
        <v>159</v>
      </c>
      <c r="C807" s="49">
        <v>10</v>
      </c>
      <c r="D807" s="50">
        <v>42583</v>
      </c>
      <c r="E807" s="84">
        <f t="shared" si="50"/>
        <v>201608</v>
      </c>
      <c r="F807" s="84">
        <f t="shared" si="48"/>
        <v>201604</v>
      </c>
      <c r="G807" s="80">
        <f>IF(IFERROR(MATCH($B807,$B$1:B806,0),0)=0,1,0)</f>
        <v>0</v>
      </c>
      <c r="H807" s="80">
        <f t="array" ref="H807">IF(IFERROR(MATCH($B807&amp;E807,($B$1:B806)&amp;($E$1:E807),0),0)=0,1,0)</f>
        <v>1</v>
      </c>
      <c r="I807" s="80">
        <f t="shared" si="49"/>
        <v>10</v>
      </c>
      <c r="J807" s="82"/>
      <c r="K807" s="82"/>
      <c r="L807" s="82"/>
      <c r="M807" s="82"/>
      <c r="N807" s="82"/>
      <c r="O807" s="82"/>
      <c r="P807" s="82"/>
    </row>
    <row r="808" spans="1:16" x14ac:dyDescent="0.2">
      <c r="A808" s="80">
        <f t="shared" si="51"/>
        <v>807</v>
      </c>
      <c r="B808" s="51" t="s">
        <v>160</v>
      </c>
      <c r="C808" s="52">
        <v>41</v>
      </c>
      <c r="D808" s="50">
        <v>42583</v>
      </c>
      <c r="E808" s="84">
        <f t="shared" si="50"/>
        <v>201608</v>
      </c>
      <c r="F808" s="84">
        <f t="shared" si="48"/>
        <v>201604</v>
      </c>
      <c r="G808" s="80">
        <f>IF(IFERROR(MATCH($B808,$B$1:B807,0),0)=0,1,0)</f>
        <v>0</v>
      </c>
      <c r="H808" s="80">
        <f t="array" ref="H808">IF(IFERROR(MATCH($B808&amp;E808,($B$1:B807)&amp;($E$1:E808),0),0)=0,1,0)</f>
        <v>1</v>
      </c>
      <c r="I808" s="80">
        <f t="shared" si="49"/>
        <v>41</v>
      </c>
      <c r="J808" s="82"/>
      <c r="K808" s="82"/>
      <c r="L808" s="82"/>
      <c r="M808" s="82"/>
      <c r="N808" s="82"/>
      <c r="O808" s="82"/>
      <c r="P808" s="82"/>
    </row>
    <row r="809" spans="1:16" x14ac:dyDescent="0.2">
      <c r="A809" s="80">
        <f t="shared" si="51"/>
        <v>808</v>
      </c>
      <c r="B809" s="48" t="s">
        <v>163</v>
      </c>
      <c r="C809" s="49">
        <v>1778.9999999999998</v>
      </c>
      <c r="D809" s="50">
        <v>42583</v>
      </c>
      <c r="E809" s="84">
        <f t="shared" si="50"/>
        <v>201608</v>
      </c>
      <c r="F809" s="84">
        <f t="shared" si="48"/>
        <v>201605</v>
      </c>
      <c r="G809" s="80">
        <f>IF(IFERROR(MATCH($B809,$B$1:B808,0),0)=0,1,0)</f>
        <v>0</v>
      </c>
      <c r="H809" s="80">
        <f t="array" ref="H809">IF(IFERROR(MATCH($B809&amp;E809,($B$1:B808)&amp;($E$1:E809),0),0)=0,1,0)</f>
        <v>1</v>
      </c>
      <c r="I809" s="80">
        <f t="shared" si="49"/>
        <v>1778.9999999999998</v>
      </c>
      <c r="J809" s="82"/>
      <c r="K809" s="82"/>
      <c r="L809" s="82"/>
      <c r="M809" s="82"/>
      <c r="N809" s="82"/>
      <c r="O809" s="82"/>
      <c r="P809" s="82"/>
    </row>
    <row r="810" spans="1:16" x14ac:dyDescent="0.2">
      <c r="A810" s="80">
        <f t="shared" si="51"/>
        <v>809</v>
      </c>
      <c r="B810" s="48" t="s">
        <v>165</v>
      </c>
      <c r="C810" s="49">
        <v>480.99999999999994</v>
      </c>
      <c r="D810" s="50">
        <v>42583</v>
      </c>
      <c r="E810" s="84">
        <f t="shared" si="50"/>
        <v>201608</v>
      </c>
      <c r="F810" s="84">
        <f t="shared" si="48"/>
        <v>201605</v>
      </c>
      <c r="G810" s="80">
        <f>IF(IFERROR(MATCH($B810,$B$1:B809,0),0)=0,1,0)</f>
        <v>0</v>
      </c>
      <c r="H810" s="80">
        <f t="array" ref="H810">IF(IFERROR(MATCH($B810&amp;E810,($B$1:B809)&amp;($E$1:E810),0),0)=0,1,0)</f>
        <v>1</v>
      </c>
      <c r="I810" s="80">
        <f t="shared" si="49"/>
        <v>480.99999999999994</v>
      </c>
      <c r="J810" s="82"/>
      <c r="K810" s="82"/>
      <c r="L810" s="82"/>
      <c r="M810" s="82"/>
      <c r="N810" s="82"/>
      <c r="O810" s="82"/>
      <c r="P810" s="82"/>
    </row>
    <row r="811" spans="1:16" x14ac:dyDescent="0.2">
      <c r="A811" s="80">
        <f t="shared" si="51"/>
        <v>810</v>
      </c>
      <c r="B811" s="48" t="s">
        <v>167</v>
      </c>
      <c r="C811" s="49">
        <v>516</v>
      </c>
      <c r="D811" s="50">
        <v>42583</v>
      </c>
      <c r="E811" s="84">
        <f t="shared" si="50"/>
        <v>201608</v>
      </c>
      <c r="F811" s="84">
        <f t="shared" si="48"/>
        <v>201605</v>
      </c>
      <c r="G811" s="80">
        <f>IF(IFERROR(MATCH($B811,$B$1:B810,0),0)=0,1,0)</f>
        <v>0</v>
      </c>
      <c r="H811" s="80">
        <f t="array" ref="H811">IF(IFERROR(MATCH($B811&amp;E811,($B$1:B810)&amp;($E$1:E811),0),0)=0,1,0)</f>
        <v>1</v>
      </c>
      <c r="I811" s="80">
        <f t="shared" si="49"/>
        <v>516</v>
      </c>
      <c r="J811" s="82"/>
      <c r="K811" s="82"/>
      <c r="L811" s="82"/>
      <c r="M811" s="82"/>
      <c r="N811" s="82"/>
      <c r="O811" s="82"/>
      <c r="P811" s="82"/>
    </row>
    <row r="812" spans="1:16" x14ac:dyDescent="0.2">
      <c r="A812" s="80">
        <f t="shared" si="51"/>
        <v>811</v>
      </c>
      <c r="B812" s="48" t="s">
        <v>169</v>
      </c>
      <c r="C812" s="49">
        <v>989</v>
      </c>
      <c r="D812" s="50">
        <v>42583</v>
      </c>
      <c r="E812" s="84">
        <f t="shared" si="50"/>
        <v>201608</v>
      </c>
      <c r="F812" s="84">
        <f t="shared" si="48"/>
        <v>201605</v>
      </c>
      <c r="G812" s="80">
        <f>IF(IFERROR(MATCH($B812,$B$1:B811,0),0)=0,1,0)</f>
        <v>0</v>
      </c>
      <c r="H812" s="80">
        <f t="array" ref="H812">IF(IFERROR(MATCH($B812&amp;E812,($B$1:B811)&amp;($E$1:E812),0),0)=0,1,0)</f>
        <v>1</v>
      </c>
      <c r="I812" s="80">
        <f t="shared" si="49"/>
        <v>989</v>
      </c>
      <c r="J812" s="82"/>
      <c r="K812" s="82"/>
      <c r="L812" s="82"/>
      <c r="M812" s="82"/>
      <c r="N812" s="82"/>
      <c r="O812" s="82"/>
      <c r="P812" s="82"/>
    </row>
    <row r="813" spans="1:16" x14ac:dyDescent="0.2">
      <c r="A813" s="80">
        <f t="shared" si="51"/>
        <v>812</v>
      </c>
      <c r="B813" s="48" t="s">
        <v>171</v>
      </c>
      <c r="C813" s="49">
        <v>458.00000000000006</v>
      </c>
      <c r="D813" s="50">
        <v>42583</v>
      </c>
      <c r="E813" s="84">
        <f t="shared" si="50"/>
        <v>201608</v>
      </c>
      <c r="F813" s="84">
        <f t="shared" si="48"/>
        <v>201605</v>
      </c>
      <c r="G813" s="80">
        <f>IF(IFERROR(MATCH($B813,$B$1:B812,0),0)=0,1,0)</f>
        <v>0</v>
      </c>
      <c r="H813" s="80">
        <f t="array" ref="H813">IF(IFERROR(MATCH($B813&amp;E813,($B$1:B812)&amp;($E$1:E813),0),0)=0,1,0)</f>
        <v>1</v>
      </c>
      <c r="I813" s="80">
        <f t="shared" si="49"/>
        <v>458.00000000000006</v>
      </c>
      <c r="J813" s="82"/>
      <c r="K813" s="82"/>
      <c r="L813" s="82"/>
      <c r="M813" s="82"/>
      <c r="N813" s="82"/>
      <c r="O813" s="82"/>
      <c r="P813" s="82"/>
    </row>
    <row r="814" spans="1:16" x14ac:dyDescent="0.2">
      <c r="A814" s="80">
        <f t="shared" si="51"/>
        <v>813</v>
      </c>
      <c r="B814" s="48" t="s">
        <v>173</v>
      </c>
      <c r="C814" s="49">
        <v>262</v>
      </c>
      <c r="D814" s="50">
        <v>42583</v>
      </c>
      <c r="E814" s="84">
        <f t="shared" si="50"/>
        <v>201608</v>
      </c>
      <c r="F814" s="84">
        <f t="shared" si="48"/>
        <v>201605</v>
      </c>
      <c r="G814" s="80">
        <f>IF(IFERROR(MATCH($B814,$B$1:B813,0),0)=0,1,0)</f>
        <v>0</v>
      </c>
      <c r="H814" s="80">
        <f t="array" ref="H814">IF(IFERROR(MATCH($B814&amp;E814,($B$1:B813)&amp;($E$1:E814),0),0)=0,1,0)</f>
        <v>1</v>
      </c>
      <c r="I814" s="80">
        <f t="shared" si="49"/>
        <v>262</v>
      </c>
      <c r="J814" s="82"/>
      <c r="K814" s="82"/>
      <c r="L814" s="82"/>
      <c r="M814" s="82"/>
      <c r="N814" s="82"/>
      <c r="O814" s="82"/>
      <c r="P814" s="82"/>
    </row>
    <row r="815" spans="1:16" x14ac:dyDescent="0.2">
      <c r="A815" s="80">
        <f t="shared" si="51"/>
        <v>814</v>
      </c>
      <c r="B815" s="51" t="s">
        <v>174</v>
      </c>
      <c r="C815" s="52">
        <v>1792.0000000000002</v>
      </c>
      <c r="D815" s="50">
        <v>42583</v>
      </c>
      <c r="E815" s="84">
        <f t="shared" si="50"/>
        <v>201608</v>
      </c>
      <c r="F815" s="84">
        <f t="shared" si="48"/>
        <v>201605</v>
      </c>
      <c r="G815" s="80">
        <f>IF(IFERROR(MATCH($B815,$B$1:B814,0),0)=0,1,0)</f>
        <v>0</v>
      </c>
      <c r="H815" s="80">
        <f t="array" ref="H815">IF(IFERROR(MATCH($B815&amp;E815,($B$1:B814)&amp;($E$1:E815),0),0)=0,1,0)</f>
        <v>1</v>
      </c>
      <c r="I815" s="80">
        <f t="shared" si="49"/>
        <v>1792.0000000000002</v>
      </c>
      <c r="J815" s="82"/>
      <c r="K815" s="82"/>
      <c r="L815" s="82"/>
      <c r="M815" s="82"/>
      <c r="N815" s="82"/>
      <c r="O815" s="82"/>
      <c r="P815" s="82"/>
    </row>
    <row r="816" spans="1:16" x14ac:dyDescent="0.2">
      <c r="A816" s="80">
        <f t="shared" si="51"/>
        <v>815</v>
      </c>
      <c r="B816" s="51" t="s">
        <v>178</v>
      </c>
      <c r="C816" s="52">
        <v>130</v>
      </c>
      <c r="D816" s="50">
        <v>42583</v>
      </c>
      <c r="E816" s="84">
        <f t="shared" si="50"/>
        <v>201608</v>
      </c>
      <c r="F816" s="84">
        <f t="shared" si="48"/>
        <v>201605</v>
      </c>
      <c r="G816" s="80">
        <f>IF(IFERROR(MATCH($B816,$B$1:B815,0),0)=0,1,0)</f>
        <v>0</v>
      </c>
      <c r="H816" s="80">
        <f t="array" ref="H816">IF(IFERROR(MATCH($B816&amp;E816,($B$1:B815)&amp;($E$1:E816),0),0)=0,1,0)</f>
        <v>1</v>
      </c>
      <c r="I816" s="80">
        <f t="shared" si="49"/>
        <v>130</v>
      </c>
      <c r="J816" s="82"/>
      <c r="K816" s="82"/>
      <c r="L816" s="82"/>
      <c r="M816" s="82"/>
      <c r="N816" s="82"/>
      <c r="O816" s="82"/>
      <c r="P816" s="82"/>
    </row>
    <row r="817" spans="1:16" x14ac:dyDescent="0.2">
      <c r="A817" s="80">
        <f t="shared" si="51"/>
        <v>816</v>
      </c>
      <c r="B817" s="48" t="s">
        <v>179</v>
      </c>
      <c r="C817" s="49">
        <v>100</v>
      </c>
      <c r="D817" s="50">
        <v>42583</v>
      </c>
      <c r="E817" s="84">
        <f t="shared" si="50"/>
        <v>201608</v>
      </c>
      <c r="F817" s="84">
        <f t="shared" si="48"/>
        <v>201605</v>
      </c>
      <c r="G817" s="80">
        <f>IF(IFERROR(MATCH($B817,$B$1:B816,0),0)=0,1,0)</f>
        <v>0</v>
      </c>
      <c r="H817" s="80">
        <f t="array" ref="H817">IF(IFERROR(MATCH($B817&amp;E817,($B$1:B816)&amp;($E$1:E817),0),0)=0,1,0)</f>
        <v>1</v>
      </c>
      <c r="I817" s="80">
        <f t="shared" si="49"/>
        <v>100</v>
      </c>
      <c r="J817" s="82"/>
      <c r="K817" s="82"/>
      <c r="L817" s="82"/>
      <c r="M817" s="82"/>
      <c r="N817" s="82"/>
      <c r="O817" s="82"/>
      <c r="P817" s="82"/>
    </row>
    <row r="818" spans="1:16" x14ac:dyDescent="0.2">
      <c r="A818" s="80">
        <f t="shared" si="51"/>
        <v>817</v>
      </c>
      <c r="B818" s="51" t="s">
        <v>180</v>
      </c>
      <c r="C818" s="52">
        <v>48</v>
      </c>
      <c r="D818" s="50">
        <v>42583</v>
      </c>
      <c r="E818" s="84">
        <f t="shared" si="50"/>
        <v>201608</v>
      </c>
      <c r="F818" s="84">
        <f t="shared" si="48"/>
        <v>201605</v>
      </c>
      <c r="G818" s="80">
        <f>IF(IFERROR(MATCH($B818,$B$1:B817,0),0)=0,1,0)</f>
        <v>0</v>
      </c>
      <c r="H818" s="80">
        <f t="array" ref="H818">IF(IFERROR(MATCH($B818&amp;E818,($B$1:B817)&amp;($E$1:E818),0),0)=0,1,0)</f>
        <v>1</v>
      </c>
      <c r="I818" s="80">
        <f t="shared" si="49"/>
        <v>48</v>
      </c>
      <c r="J818" s="82"/>
      <c r="K818" s="82"/>
      <c r="L818" s="82"/>
      <c r="M818" s="82"/>
      <c r="N818" s="82"/>
      <c r="O818" s="82"/>
      <c r="P818" s="82"/>
    </row>
    <row r="819" spans="1:16" x14ac:dyDescent="0.2">
      <c r="A819" s="80">
        <f t="shared" si="51"/>
        <v>818</v>
      </c>
      <c r="B819" s="51" t="s">
        <v>184</v>
      </c>
      <c r="C819" s="52">
        <v>3520</v>
      </c>
      <c r="D819" s="50">
        <v>42583</v>
      </c>
      <c r="E819" s="84">
        <f t="shared" si="50"/>
        <v>201608</v>
      </c>
      <c r="F819" s="84">
        <f t="shared" si="48"/>
        <v>201605</v>
      </c>
      <c r="G819" s="80">
        <f>IF(IFERROR(MATCH($B819,$B$1:B818,0),0)=0,1,0)</f>
        <v>0</v>
      </c>
      <c r="H819" s="80">
        <f t="array" ref="H819">IF(IFERROR(MATCH($B819&amp;E819,($B$1:B818)&amp;($E$1:E819),0),0)=0,1,0)</f>
        <v>1</v>
      </c>
      <c r="I819" s="80">
        <f t="shared" si="49"/>
        <v>3520</v>
      </c>
      <c r="J819" s="82"/>
      <c r="K819" s="82"/>
      <c r="L819" s="82"/>
      <c r="M819" s="82"/>
      <c r="N819" s="82"/>
      <c r="O819" s="82"/>
      <c r="P819" s="82"/>
    </row>
    <row r="820" spans="1:16" x14ac:dyDescent="0.2">
      <c r="A820" s="80">
        <f t="shared" si="51"/>
        <v>819</v>
      </c>
      <c r="B820" s="51" t="s">
        <v>188</v>
      </c>
      <c r="C820" s="52">
        <v>16</v>
      </c>
      <c r="D820" s="50">
        <v>42583</v>
      </c>
      <c r="E820" s="84">
        <f t="shared" si="50"/>
        <v>201608</v>
      </c>
      <c r="F820" s="84">
        <f t="shared" si="48"/>
        <v>201605</v>
      </c>
      <c r="G820" s="80">
        <f>IF(IFERROR(MATCH($B820,$B$1:B819,0),0)=0,1,0)</f>
        <v>0</v>
      </c>
      <c r="H820" s="80">
        <f t="array" ref="H820">IF(IFERROR(MATCH($B820&amp;E820,($B$1:B819)&amp;($E$1:E820),0),0)=0,1,0)</f>
        <v>1</v>
      </c>
      <c r="I820" s="80">
        <f t="shared" si="49"/>
        <v>16</v>
      </c>
      <c r="J820" s="82"/>
      <c r="K820" s="82"/>
      <c r="L820" s="82"/>
      <c r="M820" s="82"/>
      <c r="N820" s="82"/>
      <c r="O820" s="82"/>
      <c r="P820" s="82"/>
    </row>
    <row r="821" spans="1:16" x14ac:dyDescent="0.2">
      <c r="A821" s="80">
        <f t="shared" si="51"/>
        <v>820</v>
      </c>
      <c r="B821" s="48" t="s">
        <v>189</v>
      </c>
      <c r="C821" s="49">
        <v>834</v>
      </c>
      <c r="D821" s="50">
        <v>42583</v>
      </c>
      <c r="E821" s="84">
        <f t="shared" si="50"/>
        <v>201608</v>
      </c>
      <c r="F821" s="84">
        <f t="shared" si="48"/>
        <v>201606</v>
      </c>
      <c r="G821" s="80">
        <f>IF(IFERROR(MATCH($B821,$B$1:B820,0),0)=0,1,0)</f>
        <v>0</v>
      </c>
      <c r="H821" s="80">
        <f t="array" ref="H821">IF(IFERROR(MATCH($B821&amp;E821,($B$1:B820)&amp;($E$1:E821),0),0)=0,1,0)</f>
        <v>1</v>
      </c>
      <c r="I821" s="80">
        <f t="shared" si="49"/>
        <v>834</v>
      </c>
      <c r="J821" s="82"/>
      <c r="K821" s="82"/>
      <c r="L821" s="82"/>
      <c r="M821" s="82"/>
      <c r="N821" s="82"/>
      <c r="O821" s="82"/>
      <c r="P821" s="82"/>
    </row>
    <row r="822" spans="1:16" x14ac:dyDescent="0.2">
      <c r="A822" s="80">
        <f t="shared" si="51"/>
        <v>821</v>
      </c>
      <c r="B822" s="51" t="s">
        <v>190</v>
      </c>
      <c r="C822" s="52">
        <v>1043</v>
      </c>
      <c r="D822" s="50">
        <v>42583</v>
      </c>
      <c r="E822" s="84">
        <f t="shared" si="50"/>
        <v>201608</v>
      </c>
      <c r="F822" s="84">
        <f t="shared" si="48"/>
        <v>201606</v>
      </c>
      <c r="G822" s="80">
        <f>IF(IFERROR(MATCH($B822,$B$1:B821,0),0)=0,1,0)</f>
        <v>0</v>
      </c>
      <c r="H822" s="80">
        <f t="array" ref="H822">IF(IFERROR(MATCH($B822&amp;E822,($B$1:B821)&amp;($E$1:E822),0),0)=0,1,0)</f>
        <v>1</v>
      </c>
      <c r="I822" s="80">
        <f t="shared" si="49"/>
        <v>1043</v>
      </c>
      <c r="J822" s="82"/>
      <c r="K822" s="82"/>
      <c r="L822" s="82"/>
      <c r="M822" s="82"/>
      <c r="N822" s="82"/>
      <c r="O822" s="82"/>
      <c r="P822" s="82"/>
    </row>
    <row r="823" spans="1:16" x14ac:dyDescent="0.2">
      <c r="A823" s="80">
        <f t="shared" si="51"/>
        <v>822</v>
      </c>
      <c r="B823" s="51" t="s">
        <v>192</v>
      </c>
      <c r="C823" s="52">
        <v>621</v>
      </c>
      <c r="D823" s="50">
        <v>42583</v>
      </c>
      <c r="E823" s="84">
        <f t="shared" si="50"/>
        <v>201608</v>
      </c>
      <c r="F823" s="84">
        <f t="shared" si="48"/>
        <v>201606</v>
      </c>
      <c r="G823" s="80">
        <f>IF(IFERROR(MATCH($B823,$B$1:B822,0),0)=0,1,0)</f>
        <v>0</v>
      </c>
      <c r="H823" s="80">
        <f t="array" ref="H823">IF(IFERROR(MATCH($B823&amp;E823,($B$1:B822)&amp;($E$1:E823),0),0)=0,1,0)</f>
        <v>1</v>
      </c>
      <c r="I823" s="80">
        <f t="shared" si="49"/>
        <v>621</v>
      </c>
      <c r="J823" s="82"/>
      <c r="K823" s="82"/>
      <c r="L823" s="82"/>
      <c r="M823" s="82"/>
      <c r="N823" s="82"/>
      <c r="O823" s="82"/>
      <c r="P823" s="82"/>
    </row>
    <row r="824" spans="1:16" x14ac:dyDescent="0.2">
      <c r="A824" s="80">
        <f t="shared" si="51"/>
        <v>823</v>
      </c>
      <c r="B824" s="48" t="s">
        <v>193</v>
      </c>
      <c r="C824" s="49">
        <v>474</v>
      </c>
      <c r="D824" s="50">
        <v>42583</v>
      </c>
      <c r="E824" s="84">
        <f t="shared" si="50"/>
        <v>201608</v>
      </c>
      <c r="F824" s="84">
        <f t="shared" si="48"/>
        <v>201606</v>
      </c>
      <c r="G824" s="80">
        <f>IF(IFERROR(MATCH($B824,$B$1:B823,0),0)=0,1,0)</f>
        <v>0</v>
      </c>
      <c r="H824" s="80">
        <f t="array" ref="H824">IF(IFERROR(MATCH($B824&amp;E824,($B$1:B823)&amp;($E$1:E824),0),0)=0,1,0)</f>
        <v>1</v>
      </c>
      <c r="I824" s="80">
        <f t="shared" si="49"/>
        <v>474</v>
      </c>
      <c r="J824" s="82"/>
      <c r="K824" s="82"/>
      <c r="L824" s="82"/>
      <c r="M824" s="82"/>
      <c r="N824" s="82"/>
      <c r="O824" s="82"/>
      <c r="P824" s="82"/>
    </row>
    <row r="825" spans="1:16" x14ac:dyDescent="0.2">
      <c r="A825" s="80">
        <f t="shared" si="51"/>
        <v>824</v>
      </c>
      <c r="B825" s="51" t="s">
        <v>194</v>
      </c>
      <c r="C825" s="52">
        <v>1942.0000000000002</v>
      </c>
      <c r="D825" s="50">
        <v>42583</v>
      </c>
      <c r="E825" s="84">
        <f t="shared" si="50"/>
        <v>201608</v>
      </c>
      <c r="F825" s="84">
        <f t="shared" si="48"/>
        <v>201606</v>
      </c>
      <c r="G825" s="80">
        <f>IF(IFERROR(MATCH($B825,$B$1:B824,0),0)=0,1,0)</f>
        <v>0</v>
      </c>
      <c r="H825" s="80">
        <f t="array" ref="H825">IF(IFERROR(MATCH($B825&amp;E825,($B$1:B824)&amp;($E$1:E825),0),0)=0,1,0)</f>
        <v>1</v>
      </c>
      <c r="I825" s="80">
        <f t="shared" si="49"/>
        <v>1942.0000000000002</v>
      </c>
      <c r="J825" s="82"/>
      <c r="K825" s="82"/>
      <c r="L825" s="82"/>
      <c r="M825" s="82"/>
      <c r="N825" s="82"/>
      <c r="O825" s="82"/>
      <c r="P825" s="82"/>
    </row>
    <row r="826" spans="1:16" x14ac:dyDescent="0.2">
      <c r="A826" s="80">
        <f t="shared" si="51"/>
        <v>825</v>
      </c>
      <c r="B826" s="48" t="s">
        <v>195</v>
      </c>
      <c r="C826" s="49">
        <v>651</v>
      </c>
      <c r="D826" s="50">
        <v>42583</v>
      </c>
      <c r="E826" s="84">
        <f t="shared" si="50"/>
        <v>201608</v>
      </c>
      <c r="F826" s="84">
        <f t="shared" si="48"/>
        <v>201606</v>
      </c>
      <c r="G826" s="80">
        <f>IF(IFERROR(MATCH($B826,$B$1:B825,0),0)=0,1,0)</f>
        <v>0</v>
      </c>
      <c r="H826" s="80">
        <f t="array" ref="H826">IF(IFERROR(MATCH($B826&amp;E826,($B$1:B825)&amp;($E$1:E826),0),0)=0,1,0)</f>
        <v>1</v>
      </c>
      <c r="I826" s="80">
        <f t="shared" si="49"/>
        <v>651</v>
      </c>
      <c r="J826" s="82"/>
      <c r="K826" s="82"/>
      <c r="L826" s="82"/>
      <c r="M826" s="82"/>
      <c r="N826" s="82"/>
      <c r="O826" s="82"/>
      <c r="P826" s="82"/>
    </row>
    <row r="827" spans="1:16" x14ac:dyDescent="0.2">
      <c r="A827" s="80">
        <f t="shared" si="51"/>
        <v>826</v>
      </c>
      <c r="B827" s="48" t="s">
        <v>197</v>
      </c>
      <c r="C827" s="49">
        <v>308</v>
      </c>
      <c r="D827" s="50">
        <v>42583</v>
      </c>
      <c r="E827" s="84">
        <f t="shared" si="50"/>
        <v>201608</v>
      </c>
      <c r="F827" s="84">
        <f t="shared" si="48"/>
        <v>201606</v>
      </c>
      <c r="G827" s="80">
        <f>IF(IFERROR(MATCH($B827,$B$1:B826,0),0)=0,1,0)</f>
        <v>0</v>
      </c>
      <c r="H827" s="80">
        <f t="array" ref="H827">IF(IFERROR(MATCH($B827&amp;E827,($B$1:B826)&amp;($E$1:E827),0),0)=0,1,0)</f>
        <v>1</v>
      </c>
      <c r="I827" s="80">
        <f t="shared" si="49"/>
        <v>308</v>
      </c>
      <c r="J827" s="82"/>
      <c r="K827" s="82"/>
      <c r="L827" s="82"/>
      <c r="M827" s="82"/>
      <c r="N827" s="82"/>
      <c r="O827" s="82"/>
      <c r="P827" s="82"/>
    </row>
    <row r="828" spans="1:16" x14ac:dyDescent="0.2">
      <c r="A828" s="80">
        <f t="shared" si="51"/>
        <v>827</v>
      </c>
      <c r="B828" s="48" t="s">
        <v>199</v>
      </c>
      <c r="C828" s="49">
        <v>544</v>
      </c>
      <c r="D828" s="50">
        <v>42583</v>
      </c>
      <c r="E828" s="84">
        <f t="shared" si="50"/>
        <v>201608</v>
      </c>
      <c r="F828" s="84">
        <f t="shared" si="48"/>
        <v>201606</v>
      </c>
      <c r="G828" s="80">
        <f>IF(IFERROR(MATCH($B828,$B$1:B827,0),0)=0,1,0)</f>
        <v>0</v>
      </c>
      <c r="H828" s="80">
        <f t="array" ref="H828">IF(IFERROR(MATCH($B828&amp;E828,($B$1:B827)&amp;($E$1:E828),0),0)=0,1,0)</f>
        <v>1</v>
      </c>
      <c r="I828" s="80">
        <f t="shared" si="49"/>
        <v>544</v>
      </c>
      <c r="J828" s="82"/>
      <c r="K828" s="82"/>
      <c r="L828" s="82"/>
      <c r="M828" s="82"/>
      <c r="N828" s="82"/>
      <c r="O828" s="82"/>
      <c r="P828" s="82"/>
    </row>
    <row r="829" spans="1:16" x14ac:dyDescent="0.2">
      <c r="A829" s="80">
        <f t="shared" si="51"/>
        <v>828</v>
      </c>
      <c r="B829" s="48" t="s">
        <v>201</v>
      </c>
      <c r="C829" s="49">
        <v>1303</v>
      </c>
      <c r="D829" s="50">
        <v>42583</v>
      </c>
      <c r="E829" s="84">
        <f t="shared" si="50"/>
        <v>201608</v>
      </c>
      <c r="F829" s="84">
        <f t="shared" si="48"/>
        <v>201606</v>
      </c>
      <c r="G829" s="80">
        <f>IF(IFERROR(MATCH($B829,$B$1:B828,0),0)=0,1,0)</f>
        <v>0</v>
      </c>
      <c r="H829" s="80">
        <f t="array" ref="H829">IF(IFERROR(MATCH($B829&amp;E829,($B$1:B828)&amp;($E$1:E829),0),0)=0,1,0)</f>
        <v>1</v>
      </c>
      <c r="I829" s="80">
        <f t="shared" si="49"/>
        <v>1303</v>
      </c>
      <c r="J829" s="82"/>
      <c r="K829" s="82"/>
      <c r="L829" s="82"/>
      <c r="M829" s="82"/>
      <c r="N829" s="82"/>
      <c r="O829" s="82"/>
      <c r="P829" s="82"/>
    </row>
    <row r="830" spans="1:16" x14ac:dyDescent="0.2">
      <c r="A830" s="80">
        <f t="shared" si="51"/>
        <v>829</v>
      </c>
      <c r="B830" s="48" t="s">
        <v>203</v>
      </c>
      <c r="C830" s="49">
        <v>229.00000000000003</v>
      </c>
      <c r="D830" s="50">
        <v>42583</v>
      </c>
      <c r="E830" s="84">
        <f t="shared" si="50"/>
        <v>201608</v>
      </c>
      <c r="F830" s="84">
        <f t="shared" si="48"/>
        <v>201606</v>
      </c>
      <c r="G830" s="80">
        <f>IF(IFERROR(MATCH($B830,$B$1:B829,0),0)=0,1,0)</f>
        <v>0</v>
      </c>
      <c r="H830" s="80">
        <f t="array" ref="H830">IF(IFERROR(MATCH($B830&amp;E830,($B$1:B829)&amp;($E$1:E830),0),0)=0,1,0)</f>
        <v>1</v>
      </c>
      <c r="I830" s="80">
        <f t="shared" si="49"/>
        <v>229.00000000000003</v>
      </c>
      <c r="J830" s="82"/>
      <c r="K830" s="82"/>
      <c r="L830" s="82"/>
      <c r="M830" s="82"/>
      <c r="N830" s="82"/>
      <c r="O830" s="82"/>
      <c r="P830" s="82"/>
    </row>
    <row r="831" spans="1:16" x14ac:dyDescent="0.2">
      <c r="A831" s="80">
        <f t="shared" si="51"/>
        <v>830</v>
      </c>
      <c r="B831" s="48" t="s">
        <v>205</v>
      </c>
      <c r="C831" s="49">
        <v>435.99999999999994</v>
      </c>
      <c r="D831" s="50">
        <v>42583</v>
      </c>
      <c r="E831" s="84">
        <f t="shared" si="50"/>
        <v>201608</v>
      </c>
      <c r="F831" s="84">
        <f t="shared" si="48"/>
        <v>201606</v>
      </c>
      <c r="G831" s="80">
        <f>IF(IFERROR(MATCH($B831,$B$1:B830,0),0)=0,1,0)</f>
        <v>0</v>
      </c>
      <c r="H831" s="80">
        <f t="array" ref="H831">IF(IFERROR(MATCH($B831&amp;E831,($B$1:B830)&amp;($E$1:E831),0),0)=0,1,0)</f>
        <v>1</v>
      </c>
      <c r="I831" s="80">
        <f t="shared" si="49"/>
        <v>435.99999999999994</v>
      </c>
      <c r="J831" s="82"/>
      <c r="K831" s="82"/>
      <c r="L831" s="82"/>
      <c r="M831" s="82"/>
      <c r="N831" s="82"/>
      <c r="O831" s="82"/>
      <c r="P831" s="82"/>
    </row>
    <row r="832" spans="1:16" x14ac:dyDescent="0.2">
      <c r="A832" s="80">
        <f t="shared" si="51"/>
        <v>831</v>
      </c>
      <c r="B832" s="51" t="s">
        <v>206</v>
      </c>
      <c r="C832" s="52">
        <v>25</v>
      </c>
      <c r="D832" s="50">
        <v>42583</v>
      </c>
      <c r="E832" s="84">
        <f t="shared" si="50"/>
        <v>201608</v>
      </c>
      <c r="F832" s="84">
        <f t="shared" si="48"/>
        <v>201606</v>
      </c>
      <c r="G832" s="80">
        <f>IF(IFERROR(MATCH($B832,$B$1:B831,0),0)=0,1,0)</f>
        <v>0</v>
      </c>
      <c r="H832" s="80">
        <f t="array" ref="H832">IF(IFERROR(MATCH($B832&amp;E832,($B$1:B831)&amp;($E$1:E832),0),0)=0,1,0)</f>
        <v>1</v>
      </c>
      <c r="I832" s="80">
        <f t="shared" si="49"/>
        <v>25</v>
      </c>
      <c r="J832" s="82"/>
      <c r="K832" s="82"/>
      <c r="L832" s="82"/>
      <c r="M832" s="82"/>
      <c r="N832" s="82"/>
      <c r="O832" s="82"/>
      <c r="P832" s="82"/>
    </row>
    <row r="833" spans="1:16" x14ac:dyDescent="0.2">
      <c r="A833" s="80">
        <f t="shared" si="51"/>
        <v>832</v>
      </c>
      <c r="B833" s="48" t="s">
        <v>207</v>
      </c>
      <c r="C833" s="49">
        <v>101</v>
      </c>
      <c r="D833" s="50">
        <v>42583</v>
      </c>
      <c r="E833" s="84">
        <f t="shared" si="50"/>
        <v>201608</v>
      </c>
      <c r="F833" s="84">
        <f t="shared" si="48"/>
        <v>201606</v>
      </c>
      <c r="G833" s="80">
        <f>IF(IFERROR(MATCH($B833,$B$1:B832,0),0)=0,1,0)</f>
        <v>0</v>
      </c>
      <c r="H833" s="80">
        <f t="array" ref="H833">IF(IFERROR(MATCH($B833&amp;E833,($B$1:B832)&amp;($E$1:E833),0),0)=0,1,0)</f>
        <v>1</v>
      </c>
      <c r="I833" s="80">
        <f t="shared" si="49"/>
        <v>101</v>
      </c>
      <c r="J833" s="82"/>
      <c r="K833" s="82"/>
      <c r="L833" s="82"/>
      <c r="M833" s="82"/>
      <c r="N833" s="82"/>
      <c r="O833" s="82"/>
      <c r="P833" s="82"/>
    </row>
    <row r="834" spans="1:16" x14ac:dyDescent="0.2">
      <c r="A834" s="80">
        <f t="shared" si="51"/>
        <v>833</v>
      </c>
      <c r="B834" s="48" t="s">
        <v>209</v>
      </c>
      <c r="C834" s="49">
        <v>1188</v>
      </c>
      <c r="D834" s="50">
        <v>42583</v>
      </c>
      <c r="E834" s="84">
        <f t="shared" si="50"/>
        <v>201608</v>
      </c>
      <c r="F834" s="84">
        <f t="shared" ref="F834:F899" si="52">INDEX($B:$E,MATCH(B834,$B:$B,0),4)</f>
        <v>201606</v>
      </c>
      <c r="G834" s="80">
        <f>IF(IFERROR(MATCH($B834,$B$1:B833,0),0)=0,1,0)</f>
        <v>0</v>
      </c>
      <c r="H834" s="80">
        <f t="array" ref="H834">IF(IFERROR(MATCH($B834&amp;E834,($B$1:B833)&amp;($E$1:E834),0),0)=0,1,0)</f>
        <v>1</v>
      </c>
      <c r="I834" s="80">
        <f t="shared" ref="I834:I899" si="53">SUMIFS($C:$C,$B:$B,$B834,$E:$E,$E834)</f>
        <v>1188</v>
      </c>
      <c r="J834" s="82"/>
      <c r="K834" s="82"/>
      <c r="L834" s="82"/>
      <c r="M834" s="82"/>
      <c r="N834" s="82"/>
      <c r="O834" s="82"/>
      <c r="P834" s="82"/>
    </row>
    <row r="835" spans="1:16" x14ac:dyDescent="0.2">
      <c r="A835" s="80">
        <f t="shared" si="51"/>
        <v>834</v>
      </c>
      <c r="B835" s="48" t="s">
        <v>211</v>
      </c>
      <c r="C835" s="49">
        <v>92</v>
      </c>
      <c r="D835" s="50">
        <v>42583</v>
      </c>
      <c r="E835" s="84">
        <f t="shared" ref="E835:E898" si="54">_xlfn.NUMBERVALUE(YEAR(D835)&amp;IF(MONTH(D835)&lt;10,"0"&amp;MONTH(D835),MONTH(D835)))</f>
        <v>201608</v>
      </c>
      <c r="F835" s="84">
        <f t="shared" si="52"/>
        <v>201606</v>
      </c>
      <c r="G835" s="80">
        <f>IF(IFERROR(MATCH($B835,$B$1:B834,0),0)=0,1,0)</f>
        <v>0</v>
      </c>
      <c r="H835" s="80">
        <f t="array" ref="H835">IF(IFERROR(MATCH($B835&amp;E835,($B$1:B834)&amp;($E$1:E835),0),0)=0,1,0)</f>
        <v>1</v>
      </c>
      <c r="I835" s="80">
        <f t="shared" si="53"/>
        <v>92</v>
      </c>
      <c r="J835" s="82"/>
      <c r="K835" s="82"/>
      <c r="L835" s="82"/>
      <c r="M835" s="82"/>
      <c r="N835" s="82"/>
      <c r="O835" s="82"/>
      <c r="P835" s="82"/>
    </row>
    <row r="836" spans="1:16" x14ac:dyDescent="0.2">
      <c r="A836" s="80">
        <f t="shared" ref="A836:A899" si="55">A835+1</f>
        <v>835</v>
      </c>
      <c r="B836" s="51" t="s">
        <v>212</v>
      </c>
      <c r="C836" s="52">
        <v>435.99999999999994</v>
      </c>
      <c r="D836" s="50">
        <v>42583</v>
      </c>
      <c r="E836" s="84">
        <f t="shared" si="54"/>
        <v>201608</v>
      </c>
      <c r="F836" s="84">
        <f t="shared" si="52"/>
        <v>201606</v>
      </c>
      <c r="G836" s="80">
        <f>IF(IFERROR(MATCH($B836,$B$1:B835,0),0)=0,1,0)</f>
        <v>0</v>
      </c>
      <c r="H836" s="80">
        <f t="array" ref="H836">IF(IFERROR(MATCH($B836&amp;E836,($B$1:B835)&amp;($E$1:E836),0),0)=0,1,0)</f>
        <v>1</v>
      </c>
      <c r="I836" s="80">
        <f t="shared" si="53"/>
        <v>435.99999999999994</v>
      </c>
      <c r="J836" s="82"/>
      <c r="K836" s="82"/>
      <c r="L836" s="82"/>
      <c r="M836" s="82"/>
      <c r="N836" s="82"/>
      <c r="O836" s="82"/>
      <c r="P836" s="82"/>
    </row>
    <row r="837" spans="1:16" x14ac:dyDescent="0.2">
      <c r="A837" s="80">
        <f t="shared" si="55"/>
        <v>836</v>
      </c>
      <c r="B837" s="48" t="s">
        <v>213</v>
      </c>
      <c r="C837" s="49">
        <v>15</v>
      </c>
      <c r="D837" s="50">
        <v>42583</v>
      </c>
      <c r="E837" s="84">
        <f t="shared" si="54"/>
        <v>201608</v>
      </c>
      <c r="F837" s="84">
        <f t="shared" si="52"/>
        <v>201606</v>
      </c>
      <c r="G837" s="80">
        <f>IF(IFERROR(MATCH($B837,$B$1:B836,0),0)=0,1,0)</f>
        <v>0</v>
      </c>
      <c r="H837" s="80">
        <f t="array" ref="H837">IF(IFERROR(MATCH($B837&amp;E837,($B$1:B836)&amp;($E$1:E837),0),0)=0,1,0)</f>
        <v>1</v>
      </c>
      <c r="I837" s="80">
        <f t="shared" si="53"/>
        <v>15</v>
      </c>
      <c r="J837" s="82"/>
      <c r="K837" s="82"/>
      <c r="L837" s="82"/>
      <c r="M837" s="82"/>
      <c r="N837" s="82"/>
      <c r="O837" s="82"/>
      <c r="P837" s="82"/>
    </row>
    <row r="838" spans="1:16" x14ac:dyDescent="0.2">
      <c r="A838" s="80">
        <f t="shared" si="55"/>
        <v>837</v>
      </c>
      <c r="B838" s="51" t="s">
        <v>214</v>
      </c>
      <c r="C838" s="52">
        <v>110</v>
      </c>
      <c r="D838" s="50">
        <v>42583</v>
      </c>
      <c r="E838" s="84">
        <f t="shared" si="54"/>
        <v>201608</v>
      </c>
      <c r="F838" s="84">
        <f t="shared" si="52"/>
        <v>201606</v>
      </c>
      <c r="G838" s="80">
        <f>IF(IFERROR(MATCH($B838,$B$1:B837,0),0)=0,1,0)</f>
        <v>0</v>
      </c>
      <c r="H838" s="80">
        <f t="array" ref="H838">IF(IFERROR(MATCH($B838&amp;E838,($B$1:B837)&amp;($E$1:E838),0),0)=0,1,0)</f>
        <v>1</v>
      </c>
      <c r="I838" s="80">
        <f t="shared" si="53"/>
        <v>110</v>
      </c>
      <c r="J838" s="82"/>
      <c r="K838" s="82"/>
      <c r="L838" s="82"/>
      <c r="M838" s="82"/>
      <c r="N838" s="82"/>
      <c r="O838" s="82"/>
      <c r="P838" s="82"/>
    </row>
    <row r="839" spans="1:16" x14ac:dyDescent="0.2">
      <c r="A839" s="80">
        <f t="shared" si="55"/>
        <v>838</v>
      </c>
      <c r="B839" s="48" t="s">
        <v>215</v>
      </c>
      <c r="C839" s="49">
        <v>74</v>
      </c>
      <c r="D839" s="50">
        <v>42583</v>
      </c>
      <c r="E839" s="84">
        <f t="shared" si="54"/>
        <v>201608</v>
      </c>
      <c r="F839" s="84">
        <f t="shared" si="52"/>
        <v>201606</v>
      </c>
      <c r="G839" s="80">
        <f>IF(IFERROR(MATCH($B839,$B$1:B838,0),0)=0,1,0)</f>
        <v>0</v>
      </c>
      <c r="H839" s="80">
        <f t="array" ref="H839">IF(IFERROR(MATCH($B839&amp;E839,($B$1:B838)&amp;($E$1:E839),0),0)=0,1,0)</f>
        <v>1</v>
      </c>
      <c r="I839" s="80">
        <f t="shared" si="53"/>
        <v>74</v>
      </c>
      <c r="J839" s="82"/>
      <c r="K839" s="82"/>
      <c r="L839" s="82"/>
      <c r="M839" s="82"/>
      <c r="N839" s="82"/>
      <c r="O839" s="82"/>
      <c r="P839" s="82"/>
    </row>
    <row r="840" spans="1:16" x14ac:dyDescent="0.2">
      <c r="A840" s="80">
        <f t="shared" si="55"/>
        <v>839</v>
      </c>
      <c r="B840" s="48" t="s">
        <v>217</v>
      </c>
      <c r="C840" s="49">
        <v>104</v>
      </c>
      <c r="D840" s="50">
        <v>42583</v>
      </c>
      <c r="E840" s="84">
        <f t="shared" si="54"/>
        <v>201608</v>
      </c>
      <c r="F840" s="84">
        <f t="shared" si="52"/>
        <v>201606</v>
      </c>
      <c r="G840" s="80">
        <f>IF(IFERROR(MATCH($B840,$B$1:B839,0),0)=0,1,0)</f>
        <v>0</v>
      </c>
      <c r="H840" s="80">
        <f t="array" ref="H840">IF(IFERROR(MATCH($B840&amp;E840,($B$1:B839)&amp;($E$1:E840),0),0)=0,1,0)</f>
        <v>1</v>
      </c>
      <c r="I840" s="80">
        <f t="shared" si="53"/>
        <v>104</v>
      </c>
      <c r="J840" s="82"/>
      <c r="K840" s="82"/>
      <c r="L840" s="82"/>
      <c r="M840" s="82"/>
      <c r="N840" s="82"/>
      <c r="O840" s="82"/>
      <c r="P840" s="82"/>
    </row>
    <row r="841" spans="1:16" x14ac:dyDescent="0.2">
      <c r="A841" s="80">
        <f t="shared" si="55"/>
        <v>840</v>
      </c>
      <c r="B841" s="51" t="s">
        <v>218</v>
      </c>
      <c r="C841" s="52">
        <v>10</v>
      </c>
      <c r="D841" s="50">
        <v>42583</v>
      </c>
      <c r="E841" s="84">
        <f t="shared" si="54"/>
        <v>201608</v>
      </c>
      <c r="F841" s="84">
        <f t="shared" si="52"/>
        <v>201606</v>
      </c>
      <c r="G841" s="80">
        <f>IF(IFERROR(MATCH($B841,$B$1:B840,0),0)=0,1,0)</f>
        <v>0</v>
      </c>
      <c r="H841" s="80">
        <f t="array" ref="H841">IF(IFERROR(MATCH($B841&amp;E841,($B$1:B840)&amp;($E$1:E841),0),0)=0,1,0)</f>
        <v>1</v>
      </c>
      <c r="I841" s="80">
        <f t="shared" si="53"/>
        <v>10</v>
      </c>
      <c r="J841" s="82"/>
      <c r="K841" s="82"/>
      <c r="L841" s="82"/>
      <c r="M841" s="82"/>
      <c r="N841" s="82"/>
      <c r="O841" s="82"/>
      <c r="P841" s="82"/>
    </row>
    <row r="842" spans="1:16" x14ac:dyDescent="0.2">
      <c r="A842" s="80">
        <f t="shared" si="55"/>
        <v>841</v>
      </c>
      <c r="B842" s="48" t="s">
        <v>221</v>
      </c>
      <c r="C842" s="49">
        <v>1466</v>
      </c>
      <c r="D842" s="50">
        <v>42583</v>
      </c>
      <c r="E842" s="84">
        <f t="shared" si="54"/>
        <v>201608</v>
      </c>
      <c r="F842" s="84">
        <f t="shared" si="52"/>
        <v>201607</v>
      </c>
      <c r="G842" s="80">
        <f>IF(IFERROR(MATCH($B842,$B$1:B841,0),0)=0,1,0)</f>
        <v>0</v>
      </c>
      <c r="H842" s="80">
        <f t="array" ref="H842">IF(IFERROR(MATCH($B842&amp;E842,($B$1:B841)&amp;($E$1:E842),0),0)=0,1,0)</f>
        <v>1</v>
      </c>
      <c r="I842" s="80">
        <f t="shared" si="53"/>
        <v>1466</v>
      </c>
      <c r="J842" s="82"/>
      <c r="K842" s="82"/>
      <c r="L842" s="82"/>
      <c r="M842" s="82"/>
      <c r="N842" s="82"/>
      <c r="O842" s="82"/>
      <c r="P842" s="82"/>
    </row>
    <row r="843" spans="1:16" x14ac:dyDescent="0.2">
      <c r="A843" s="80">
        <f t="shared" si="55"/>
        <v>842</v>
      </c>
      <c r="B843" s="48" t="s">
        <v>223</v>
      </c>
      <c r="C843" s="49">
        <v>460.99999999999994</v>
      </c>
      <c r="D843" s="50">
        <v>42583</v>
      </c>
      <c r="E843" s="84">
        <f t="shared" si="54"/>
        <v>201608</v>
      </c>
      <c r="F843" s="84">
        <f t="shared" si="52"/>
        <v>201607</v>
      </c>
      <c r="G843" s="80">
        <f>IF(IFERROR(MATCH($B843,$B$1:B842,0),0)=0,1,0)</f>
        <v>0</v>
      </c>
      <c r="H843" s="80">
        <f t="array" ref="H843">IF(IFERROR(MATCH($B843&amp;E843,($B$1:B842)&amp;($E$1:E843),0),0)=0,1,0)</f>
        <v>1</v>
      </c>
      <c r="I843" s="80">
        <f t="shared" si="53"/>
        <v>460.99999999999994</v>
      </c>
      <c r="J843" s="82"/>
      <c r="K843" s="82"/>
      <c r="L843" s="82"/>
      <c r="M843" s="82"/>
      <c r="N843" s="82"/>
      <c r="O843" s="82"/>
      <c r="P843" s="82"/>
    </row>
    <row r="844" spans="1:16" x14ac:dyDescent="0.2">
      <c r="A844" s="80">
        <f t="shared" si="55"/>
        <v>843</v>
      </c>
      <c r="B844" s="51" t="s">
        <v>224</v>
      </c>
      <c r="C844" s="52">
        <v>274</v>
      </c>
      <c r="D844" s="50">
        <v>42583</v>
      </c>
      <c r="E844" s="84">
        <f t="shared" si="54"/>
        <v>201608</v>
      </c>
      <c r="F844" s="84">
        <f t="shared" si="52"/>
        <v>201607</v>
      </c>
      <c r="G844" s="80">
        <f>IF(IFERROR(MATCH($B844,$B$1:B843,0),0)=0,1,0)</f>
        <v>0</v>
      </c>
      <c r="H844" s="80">
        <f t="array" ref="H844">IF(IFERROR(MATCH($B844&amp;E844,($B$1:B843)&amp;($E$1:E844),0),0)=0,1,0)</f>
        <v>1</v>
      </c>
      <c r="I844" s="80">
        <f t="shared" si="53"/>
        <v>274</v>
      </c>
      <c r="J844" s="82"/>
      <c r="K844" s="82"/>
      <c r="L844" s="82"/>
      <c r="M844" s="82"/>
      <c r="N844" s="82"/>
      <c r="O844" s="82"/>
      <c r="P844" s="82"/>
    </row>
    <row r="845" spans="1:16" x14ac:dyDescent="0.2">
      <c r="A845" s="80">
        <f t="shared" si="55"/>
        <v>844</v>
      </c>
      <c r="B845" s="48" t="s">
        <v>225</v>
      </c>
      <c r="C845" s="49">
        <v>759</v>
      </c>
      <c r="D845" s="50">
        <v>42583</v>
      </c>
      <c r="E845" s="84">
        <f t="shared" si="54"/>
        <v>201608</v>
      </c>
      <c r="F845" s="84">
        <f t="shared" si="52"/>
        <v>201607</v>
      </c>
      <c r="G845" s="80">
        <f>IF(IFERROR(MATCH($B845,$B$1:B844,0),0)=0,1,0)</f>
        <v>0</v>
      </c>
      <c r="H845" s="80">
        <f t="array" ref="H845">IF(IFERROR(MATCH($B845&amp;E845,($B$1:B844)&amp;($E$1:E845),0),0)=0,1,0)</f>
        <v>1</v>
      </c>
      <c r="I845" s="80">
        <f t="shared" si="53"/>
        <v>759</v>
      </c>
      <c r="J845" s="82"/>
      <c r="K845" s="82"/>
      <c r="L845" s="82"/>
      <c r="M845" s="82"/>
      <c r="N845" s="82"/>
      <c r="O845" s="82"/>
      <c r="P845" s="82"/>
    </row>
    <row r="846" spans="1:16" x14ac:dyDescent="0.2">
      <c r="A846" s="80">
        <f t="shared" si="55"/>
        <v>845</v>
      </c>
      <c r="B846" s="51" t="s">
        <v>226</v>
      </c>
      <c r="C846" s="52">
        <v>152</v>
      </c>
      <c r="D846" s="50">
        <v>42583</v>
      </c>
      <c r="E846" s="84">
        <f t="shared" si="54"/>
        <v>201608</v>
      </c>
      <c r="F846" s="84">
        <f t="shared" si="52"/>
        <v>201607</v>
      </c>
      <c r="G846" s="80">
        <f>IF(IFERROR(MATCH($B846,$B$1:B845,0),0)=0,1,0)</f>
        <v>0</v>
      </c>
      <c r="H846" s="80">
        <f t="array" ref="H846">IF(IFERROR(MATCH($B846&amp;E846,($B$1:B845)&amp;($E$1:E846),0),0)=0,1,0)</f>
        <v>1</v>
      </c>
      <c r="I846" s="80">
        <f t="shared" si="53"/>
        <v>152</v>
      </c>
      <c r="J846" s="82"/>
      <c r="K846" s="82"/>
      <c r="L846" s="82"/>
      <c r="M846" s="82"/>
      <c r="N846" s="82"/>
      <c r="O846" s="82"/>
      <c r="P846" s="82"/>
    </row>
    <row r="847" spans="1:16" x14ac:dyDescent="0.2">
      <c r="A847" s="80">
        <f t="shared" si="55"/>
        <v>846</v>
      </c>
      <c r="B847" s="48" t="s">
        <v>227</v>
      </c>
      <c r="C847" s="49">
        <v>410</v>
      </c>
      <c r="D847" s="50">
        <v>42583</v>
      </c>
      <c r="E847" s="84">
        <f t="shared" si="54"/>
        <v>201608</v>
      </c>
      <c r="F847" s="84">
        <f t="shared" si="52"/>
        <v>201607</v>
      </c>
      <c r="G847" s="80">
        <f>IF(IFERROR(MATCH($B847,$B$1:B846,0),0)=0,1,0)</f>
        <v>0</v>
      </c>
      <c r="H847" s="80">
        <f t="array" ref="H847">IF(IFERROR(MATCH($B847&amp;E847,($B$1:B846)&amp;($E$1:E847),0),0)=0,1,0)</f>
        <v>1</v>
      </c>
      <c r="I847" s="80">
        <f t="shared" si="53"/>
        <v>410</v>
      </c>
      <c r="J847" s="82"/>
      <c r="K847" s="82"/>
      <c r="L847" s="82"/>
      <c r="M847" s="82"/>
      <c r="N847" s="82"/>
      <c r="O847" s="82"/>
      <c r="P847" s="82"/>
    </row>
    <row r="848" spans="1:16" x14ac:dyDescent="0.2">
      <c r="A848" s="80">
        <f t="shared" si="55"/>
        <v>847</v>
      </c>
      <c r="B848" s="51" t="s">
        <v>228</v>
      </c>
      <c r="C848" s="52">
        <v>485</v>
      </c>
      <c r="D848" s="50">
        <v>42583</v>
      </c>
      <c r="E848" s="84">
        <f t="shared" si="54"/>
        <v>201608</v>
      </c>
      <c r="F848" s="84">
        <f t="shared" si="52"/>
        <v>201607</v>
      </c>
      <c r="G848" s="80">
        <f>IF(IFERROR(MATCH($B848,$B$1:B847,0),0)=0,1,0)</f>
        <v>0</v>
      </c>
      <c r="H848" s="80">
        <f t="array" ref="H848">IF(IFERROR(MATCH($B848&amp;E848,($B$1:B847)&amp;($E$1:E848),0),0)=0,1,0)</f>
        <v>1</v>
      </c>
      <c r="I848" s="80">
        <f t="shared" si="53"/>
        <v>485</v>
      </c>
      <c r="J848" s="82"/>
      <c r="K848" s="82"/>
      <c r="L848" s="82"/>
      <c r="M848" s="82"/>
      <c r="N848" s="82"/>
      <c r="O848" s="82"/>
      <c r="P848" s="82"/>
    </row>
    <row r="849" spans="1:16" x14ac:dyDescent="0.2">
      <c r="A849" s="80">
        <f t="shared" si="55"/>
        <v>848</v>
      </c>
      <c r="B849" s="48" t="s">
        <v>229</v>
      </c>
      <c r="C849" s="49">
        <v>172</v>
      </c>
      <c r="D849" s="50">
        <v>42583</v>
      </c>
      <c r="E849" s="84">
        <f t="shared" si="54"/>
        <v>201608</v>
      </c>
      <c r="F849" s="84">
        <f t="shared" si="52"/>
        <v>201607</v>
      </c>
      <c r="G849" s="80">
        <f>IF(IFERROR(MATCH($B849,$B$1:B848,0),0)=0,1,0)</f>
        <v>0</v>
      </c>
      <c r="H849" s="80">
        <f t="array" ref="H849">IF(IFERROR(MATCH($B849&amp;E849,($B$1:B848)&amp;($E$1:E849),0),0)=0,1,0)</f>
        <v>1</v>
      </c>
      <c r="I849" s="80">
        <f t="shared" si="53"/>
        <v>172</v>
      </c>
      <c r="J849" s="82"/>
      <c r="K849" s="82"/>
      <c r="L849" s="82"/>
      <c r="M849" s="82"/>
      <c r="N849" s="82"/>
      <c r="O849" s="82"/>
      <c r="P849" s="82"/>
    </row>
    <row r="850" spans="1:16" x14ac:dyDescent="0.2">
      <c r="A850" s="80">
        <f t="shared" si="55"/>
        <v>849</v>
      </c>
      <c r="B850" s="51" t="s">
        <v>230</v>
      </c>
      <c r="C850" s="52">
        <v>186</v>
      </c>
      <c r="D850" s="50">
        <v>42583</v>
      </c>
      <c r="E850" s="84">
        <f t="shared" si="54"/>
        <v>201608</v>
      </c>
      <c r="F850" s="84">
        <f t="shared" si="52"/>
        <v>201607</v>
      </c>
      <c r="G850" s="80">
        <f>IF(IFERROR(MATCH($B850,$B$1:B849,0),0)=0,1,0)</f>
        <v>0</v>
      </c>
      <c r="H850" s="80">
        <f t="array" ref="H850">IF(IFERROR(MATCH($B850&amp;E850,($B$1:B849)&amp;($E$1:E850),0),0)=0,1,0)</f>
        <v>1</v>
      </c>
      <c r="I850" s="80">
        <f t="shared" si="53"/>
        <v>186</v>
      </c>
      <c r="J850" s="82"/>
      <c r="K850" s="82"/>
      <c r="L850" s="82"/>
      <c r="M850" s="82"/>
      <c r="N850" s="82"/>
      <c r="O850" s="82"/>
      <c r="P850" s="82"/>
    </row>
    <row r="851" spans="1:16" x14ac:dyDescent="0.2">
      <c r="A851" s="80">
        <f t="shared" si="55"/>
        <v>850</v>
      </c>
      <c r="B851" s="48" t="s">
        <v>231</v>
      </c>
      <c r="C851" s="49">
        <v>179</v>
      </c>
      <c r="D851" s="50">
        <v>42583</v>
      </c>
      <c r="E851" s="84">
        <f t="shared" si="54"/>
        <v>201608</v>
      </c>
      <c r="F851" s="84">
        <f t="shared" si="52"/>
        <v>201607</v>
      </c>
      <c r="G851" s="80">
        <f>IF(IFERROR(MATCH($B851,$B$1:B850,0),0)=0,1,0)</f>
        <v>0</v>
      </c>
      <c r="H851" s="80">
        <f t="array" ref="H851">IF(IFERROR(MATCH($B851&amp;E851,($B$1:B850)&amp;($E$1:E851),0),0)=0,1,0)</f>
        <v>1</v>
      </c>
      <c r="I851" s="80">
        <f t="shared" si="53"/>
        <v>179</v>
      </c>
      <c r="J851" s="82"/>
      <c r="K851" s="82"/>
      <c r="L851" s="82"/>
      <c r="M851" s="82"/>
      <c r="N851" s="82"/>
      <c r="O851" s="82"/>
      <c r="P851" s="82"/>
    </row>
    <row r="852" spans="1:16" x14ac:dyDescent="0.2">
      <c r="A852" s="80">
        <f t="shared" si="55"/>
        <v>851</v>
      </c>
      <c r="B852" s="51" t="s">
        <v>232</v>
      </c>
      <c r="C852" s="52">
        <v>427</v>
      </c>
      <c r="D852" s="50">
        <v>42583</v>
      </c>
      <c r="E852" s="84">
        <f t="shared" si="54"/>
        <v>201608</v>
      </c>
      <c r="F852" s="84">
        <f t="shared" si="52"/>
        <v>201607</v>
      </c>
      <c r="G852" s="80">
        <f>IF(IFERROR(MATCH($B852,$B$1:B851,0),0)=0,1,0)</f>
        <v>0</v>
      </c>
      <c r="H852" s="80">
        <f t="array" ref="H852">IF(IFERROR(MATCH($B852&amp;E852,($B$1:B851)&amp;($E$1:E852),0),0)=0,1,0)</f>
        <v>1</v>
      </c>
      <c r="I852" s="80">
        <f t="shared" si="53"/>
        <v>427</v>
      </c>
      <c r="J852" s="82"/>
      <c r="K852" s="82"/>
      <c r="L852" s="82"/>
      <c r="M852" s="82"/>
      <c r="N852" s="82"/>
      <c r="O852" s="82"/>
      <c r="P852" s="82"/>
    </row>
    <row r="853" spans="1:16" x14ac:dyDescent="0.2">
      <c r="A853" s="80">
        <f t="shared" si="55"/>
        <v>852</v>
      </c>
      <c r="B853" s="51" t="s">
        <v>234</v>
      </c>
      <c r="C853" s="52">
        <v>184</v>
      </c>
      <c r="D853" s="50">
        <v>42583</v>
      </c>
      <c r="E853" s="84">
        <f t="shared" si="54"/>
        <v>201608</v>
      </c>
      <c r="F853" s="84">
        <f t="shared" si="52"/>
        <v>201607</v>
      </c>
      <c r="G853" s="80">
        <f>IF(IFERROR(MATCH($B853,$B$1:B852,0),0)=0,1,0)</f>
        <v>0</v>
      </c>
      <c r="H853" s="80">
        <f t="array" ref="H853">IF(IFERROR(MATCH($B853&amp;E853,($B$1:B852)&amp;($E$1:E853),0),0)=0,1,0)</f>
        <v>1</v>
      </c>
      <c r="I853" s="80">
        <f t="shared" si="53"/>
        <v>184</v>
      </c>
      <c r="J853" s="82"/>
      <c r="K853" s="82"/>
      <c r="L853" s="82"/>
      <c r="M853" s="82"/>
      <c r="N853" s="82"/>
      <c r="O853" s="82"/>
      <c r="P853" s="82"/>
    </row>
    <row r="854" spans="1:16" x14ac:dyDescent="0.2">
      <c r="A854" s="80">
        <f t="shared" si="55"/>
        <v>853</v>
      </c>
      <c r="B854" s="48" t="s">
        <v>235</v>
      </c>
      <c r="C854" s="49">
        <v>113.99999999999999</v>
      </c>
      <c r="D854" s="50">
        <v>42583</v>
      </c>
      <c r="E854" s="84">
        <f t="shared" si="54"/>
        <v>201608</v>
      </c>
      <c r="F854" s="84">
        <f t="shared" si="52"/>
        <v>201607</v>
      </c>
      <c r="G854" s="80">
        <f>IF(IFERROR(MATCH($B854,$B$1:B853,0),0)=0,1,0)</f>
        <v>0</v>
      </c>
      <c r="H854" s="80">
        <f t="array" ref="H854">IF(IFERROR(MATCH($B854&amp;E854,($B$1:B853)&amp;($E$1:E854),0),0)=0,1,0)</f>
        <v>1</v>
      </c>
      <c r="I854" s="80">
        <f t="shared" si="53"/>
        <v>113.99999999999999</v>
      </c>
      <c r="J854" s="82"/>
      <c r="K854" s="82"/>
      <c r="L854" s="82"/>
      <c r="M854" s="82"/>
      <c r="N854" s="82"/>
      <c r="O854" s="82"/>
      <c r="P854" s="82"/>
    </row>
    <row r="855" spans="1:16" x14ac:dyDescent="0.2">
      <c r="A855" s="80">
        <f t="shared" si="55"/>
        <v>854</v>
      </c>
      <c r="B855" s="51" t="s">
        <v>236</v>
      </c>
      <c r="C855" s="52">
        <v>42</v>
      </c>
      <c r="D855" s="50">
        <v>42583</v>
      </c>
      <c r="E855" s="84">
        <f t="shared" si="54"/>
        <v>201608</v>
      </c>
      <c r="F855" s="84">
        <f t="shared" si="52"/>
        <v>201607</v>
      </c>
      <c r="G855" s="80">
        <f>IF(IFERROR(MATCH($B855,$B$1:B854,0),0)=0,1,0)</f>
        <v>0</v>
      </c>
      <c r="H855" s="80">
        <f t="array" ref="H855">IF(IFERROR(MATCH($B855&amp;E855,($B$1:B854)&amp;($E$1:E855),0),0)=0,1,0)</f>
        <v>1</v>
      </c>
      <c r="I855" s="80">
        <f t="shared" si="53"/>
        <v>42</v>
      </c>
      <c r="J855" s="82"/>
      <c r="K855" s="82"/>
      <c r="L855" s="82"/>
      <c r="M855" s="82"/>
      <c r="N855" s="82"/>
      <c r="O855" s="82"/>
      <c r="P855" s="82"/>
    </row>
    <row r="856" spans="1:16" x14ac:dyDescent="0.2">
      <c r="A856" s="80">
        <f t="shared" si="55"/>
        <v>855</v>
      </c>
      <c r="B856" s="48" t="s">
        <v>237</v>
      </c>
      <c r="C856" s="49">
        <v>107.00000000000001</v>
      </c>
      <c r="D856" s="50">
        <v>42583</v>
      </c>
      <c r="E856" s="84">
        <f t="shared" si="54"/>
        <v>201608</v>
      </c>
      <c r="F856" s="84">
        <f t="shared" si="52"/>
        <v>201607</v>
      </c>
      <c r="G856" s="80">
        <f>IF(IFERROR(MATCH($B856,$B$1:B855,0),0)=0,1,0)</f>
        <v>0</v>
      </c>
      <c r="H856" s="80">
        <f t="array" ref="H856">IF(IFERROR(MATCH($B856&amp;E856,($B$1:B855)&amp;($E$1:E856),0),0)=0,1,0)</f>
        <v>1</v>
      </c>
      <c r="I856" s="80">
        <f t="shared" si="53"/>
        <v>107.00000000000001</v>
      </c>
      <c r="J856" s="82"/>
      <c r="K856" s="82"/>
      <c r="L856" s="82"/>
      <c r="M856" s="82"/>
      <c r="N856" s="82"/>
      <c r="O856" s="82"/>
      <c r="P856" s="82"/>
    </row>
    <row r="857" spans="1:16" x14ac:dyDescent="0.2">
      <c r="A857" s="80">
        <f t="shared" si="55"/>
        <v>856</v>
      </c>
      <c r="B857" s="51" t="s">
        <v>238</v>
      </c>
      <c r="C857" s="52">
        <v>55</v>
      </c>
      <c r="D857" s="50">
        <v>42583</v>
      </c>
      <c r="E857" s="84">
        <f t="shared" si="54"/>
        <v>201608</v>
      </c>
      <c r="F857" s="84">
        <f t="shared" si="52"/>
        <v>201607</v>
      </c>
      <c r="G857" s="80">
        <f>IF(IFERROR(MATCH($B857,$B$1:B856,0),0)=0,1,0)</f>
        <v>0</v>
      </c>
      <c r="H857" s="80">
        <f t="array" ref="H857">IF(IFERROR(MATCH($B857&amp;E857,($B$1:B856)&amp;($E$1:E857),0),0)=0,1,0)</f>
        <v>1</v>
      </c>
      <c r="I857" s="80">
        <f t="shared" si="53"/>
        <v>55</v>
      </c>
      <c r="J857" s="82"/>
      <c r="K857" s="82"/>
      <c r="L857" s="82"/>
      <c r="M857" s="82"/>
      <c r="N857" s="82"/>
      <c r="O857" s="82"/>
      <c r="P857" s="82"/>
    </row>
    <row r="858" spans="1:16" x14ac:dyDescent="0.2">
      <c r="A858" s="80">
        <f t="shared" si="55"/>
        <v>857</v>
      </c>
      <c r="B858" s="48" t="s">
        <v>239</v>
      </c>
      <c r="C858" s="49">
        <v>63</v>
      </c>
      <c r="D858" s="50">
        <v>42583</v>
      </c>
      <c r="E858" s="84">
        <f t="shared" si="54"/>
        <v>201608</v>
      </c>
      <c r="F858" s="84">
        <f t="shared" si="52"/>
        <v>201607</v>
      </c>
      <c r="G858" s="80">
        <f>IF(IFERROR(MATCH($B858,$B$1:B857,0),0)=0,1,0)</f>
        <v>0</v>
      </c>
      <c r="H858" s="80">
        <f t="array" ref="H858">IF(IFERROR(MATCH($B858&amp;E858,($B$1:B857)&amp;($E$1:E858),0),0)=0,1,0)</f>
        <v>1</v>
      </c>
      <c r="I858" s="80">
        <f t="shared" si="53"/>
        <v>63</v>
      </c>
      <c r="J858" s="82"/>
      <c r="K858" s="82"/>
      <c r="L858" s="82"/>
      <c r="M858" s="82"/>
      <c r="N858" s="82"/>
      <c r="O858" s="82"/>
      <c r="P858" s="82"/>
    </row>
    <row r="859" spans="1:16" x14ac:dyDescent="0.2">
      <c r="A859" s="80">
        <f t="shared" si="55"/>
        <v>858</v>
      </c>
      <c r="B859" s="51" t="s">
        <v>240</v>
      </c>
      <c r="C859" s="52">
        <v>7.0000000000000009</v>
      </c>
      <c r="D859" s="50">
        <v>42583</v>
      </c>
      <c r="E859" s="84">
        <f t="shared" si="54"/>
        <v>201608</v>
      </c>
      <c r="F859" s="84">
        <f t="shared" si="52"/>
        <v>201607</v>
      </c>
      <c r="G859" s="80">
        <f>IF(IFERROR(MATCH($B859,$B$1:B858,0),0)=0,1,0)</f>
        <v>0</v>
      </c>
      <c r="H859" s="80">
        <f t="array" ref="H859">IF(IFERROR(MATCH($B859&amp;E859,($B$1:B858)&amp;($E$1:E859),0),0)=0,1,0)</f>
        <v>1</v>
      </c>
      <c r="I859" s="80">
        <f t="shared" si="53"/>
        <v>7.0000000000000009</v>
      </c>
      <c r="J859" s="82"/>
      <c r="K859" s="82"/>
      <c r="L859" s="82"/>
      <c r="M859" s="82"/>
      <c r="N859" s="82"/>
      <c r="O859" s="82"/>
      <c r="P859" s="82"/>
    </row>
    <row r="860" spans="1:16" x14ac:dyDescent="0.2">
      <c r="A860" s="80">
        <f t="shared" si="55"/>
        <v>859</v>
      </c>
      <c r="B860" s="48" t="s">
        <v>241</v>
      </c>
      <c r="C860" s="49">
        <v>556</v>
      </c>
      <c r="D860" s="50">
        <v>42583</v>
      </c>
      <c r="E860" s="84">
        <f t="shared" si="54"/>
        <v>201608</v>
      </c>
      <c r="F860" s="84">
        <f t="shared" si="52"/>
        <v>201607</v>
      </c>
      <c r="G860" s="80">
        <f>IF(IFERROR(MATCH($B860,$B$1:B859,0),0)=0,1,0)</f>
        <v>0</v>
      </c>
      <c r="H860" s="80">
        <f t="array" ref="H860">IF(IFERROR(MATCH($B860&amp;E860,($B$1:B859)&amp;($E$1:E860),0),0)=0,1,0)</f>
        <v>1</v>
      </c>
      <c r="I860" s="80">
        <f t="shared" si="53"/>
        <v>556</v>
      </c>
      <c r="J860" s="82"/>
      <c r="K860" s="82"/>
      <c r="L860" s="82"/>
      <c r="M860" s="82"/>
      <c r="N860" s="82"/>
      <c r="O860" s="82"/>
      <c r="P860" s="82"/>
    </row>
    <row r="861" spans="1:16" x14ac:dyDescent="0.2">
      <c r="A861" s="80">
        <f t="shared" si="55"/>
        <v>860</v>
      </c>
      <c r="B861" s="48" t="s">
        <v>243</v>
      </c>
      <c r="C861" s="49">
        <v>102</v>
      </c>
      <c r="D861" s="50">
        <v>42583</v>
      </c>
      <c r="E861" s="84">
        <f t="shared" si="54"/>
        <v>201608</v>
      </c>
      <c r="F861" s="84">
        <f t="shared" si="52"/>
        <v>201607</v>
      </c>
      <c r="G861" s="80">
        <f>IF(IFERROR(MATCH($B861,$B$1:B860,0),0)=0,1,0)</f>
        <v>0</v>
      </c>
      <c r="H861" s="80">
        <f t="array" ref="H861">IF(IFERROR(MATCH($B861&amp;E861,($B$1:B860)&amp;($E$1:E861),0),0)=0,1,0)</f>
        <v>1</v>
      </c>
      <c r="I861" s="80">
        <f t="shared" si="53"/>
        <v>102</v>
      </c>
      <c r="J861" s="82"/>
      <c r="K861" s="82"/>
      <c r="L861" s="82"/>
      <c r="M861" s="82"/>
      <c r="N861" s="82"/>
      <c r="O861" s="82"/>
      <c r="P861" s="82"/>
    </row>
    <row r="862" spans="1:16" x14ac:dyDescent="0.2">
      <c r="A862" s="80">
        <f t="shared" si="55"/>
        <v>861</v>
      </c>
      <c r="B862" s="51" t="s">
        <v>244</v>
      </c>
      <c r="C862" s="52">
        <v>91</v>
      </c>
      <c r="D862" s="50">
        <v>42583</v>
      </c>
      <c r="E862" s="84">
        <f t="shared" si="54"/>
        <v>201608</v>
      </c>
      <c r="F862" s="84">
        <f t="shared" si="52"/>
        <v>201607</v>
      </c>
      <c r="G862" s="80">
        <f>IF(IFERROR(MATCH($B862,$B$1:B861,0),0)=0,1,0)</f>
        <v>0</v>
      </c>
      <c r="H862" s="80">
        <f t="array" ref="H862">IF(IFERROR(MATCH($B862&amp;E862,($B$1:B861)&amp;($E$1:E862),0),0)=0,1,0)</f>
        <v>1</v>
      </c>
      <c r="I862" s="80">
        <f t="shared" si="53"/>
        <v>91</v>
      </c>
      <c r="J862" s="82"/>
      <c r="K862" s="82"/>
      <c r="L862" s="82"/>
      <c r="M862" s="82"/>
      <c r="N862" s="82"/>
      <c r="O862" s="82"/>
      <c r="P862" s="82"/>
    </row>
    <row r="863" spans="1:16" x14ac:dyDescent="0.2">
      <c r="A863" s="80">
        <f t="shared" si="55"/>
        <v>862</v>
      </c>
      <c r="B863" s="48" t="s">
        <v>245</v>
      </c>
      <c r="C863" s="49">
        <v>309</v>
      </c>
      <c r="D863" s="50">
        <v>42583</v>
      </c>
      <c r="E863" s="84">
        <f t="shared" si="54"/>
        <v>201608</v>
      </c>
      <c r="F863" s="84">
        <f t="shared" si="52"/>
        <v>201607</v>
      </c>
      <c r="G863" s="80">
        <f>IF(IFERROR(MATCH($B863,$B$1:B862,0),0)=0,1,0)</f>
        <v>0</v>
      </c>
      <c r="H863" s="80">
        <f t="array" ref="H863">IF(IFERROR(MATCH($B863&amp;E863,($B$1:B862)&amp;($E$1:E863),0),0)=0,1,0)</f>
        <v>1</v>
      </c>
      <c r="I863" s="80">
        <f t="shared" si="53"/>
        <v>309</v>
      </c>
      <c r="J863" s="82"/>
      <c r="K863" s="82"/>
      <c r="L863" s="82"/>
      <c r="M863" s="82"/>
      <c r="N863" s="82"/>
      <c r="O863" s="82"/>
      <c r="P863" s="82"/>
    </row>
    <row r="864" spans="1:16" x14ac:dyDescent="0.2">
      <c r="A864" s="80">
        <f t="shared" si="55"/>
        <v>863</v>
      </c>
      <c r="B864" s="48" t="s">
        <v>247</v>
      </c>
      <c r="C864" s="49">
        <v>91</v>
      </c>
      <c r="D864" s="50">
        <v>42583</v>
      </c>
      <c r="E864" s="84">
        <f t="shared" si="54"/>
        <v>201608</v>
      </c>
      <c r="F864" s="84">
        <f t="shared" si="52"/>
        <v>201607</v>
      </c>
      <c r="G864" s="80">
        <f>IF(IFERROR(MATCH($B864,$B$1:B863,0),0)=0,1,0)</f>
        <v>0</v>
      </c>
      <c r="H864" s="80">
        <f t="array" ref="H864">IF(IFERROR(MATCH($B864&amp;E864,($B$1:B863)&amp;($E$1:E864),0),0)=0,1,0)</f>
        <v>1</v>
      </c>
      <c r="I864" s="80">
        <f t="shared" si="53"/>
        <v>91</v>
      </c>
      <c r="J864" s="82"/>
      <c r="K864" s="82"/>
      <c r="L864" s="82"/>
      <c r="M864" s="82"/>
      <c r="N864" s="82"/>
      <c r="O864" s="82"/>
      <c r="P864" s="82"/>
    </row>
    <row r="865" spans="1:16" x14ac:dyDescent="0.2">
      <c r="A865" s="80">
        <f t="shared" si="55"/>
        <v>864</v>
      </c>
      <c r="B865" s="51" t="s">
        <v>248</v>
      </c>
      <c r="C865" s="52">
        <v>77</v>
      </c>
      <c r="D865" s="50">
        <v>42583</v>
      </c>
      <c r="E865" s="84">
        <f t="shared" si="54"/>
        <v>201608</v>
      </c>
      <c r="F865" s="84">
        <f t="shared" si="52"/>
        <v>201607</v>
      </c>
      <c r="G865" s="80">
        <f>IF(IFERROR(MATCH($B865,$B$1:B864,0),0)=0,1,0)</f>
        <v>0</v>
      </c>
      <c r="H865" s="80">
        <f t="array" ref="H865">IF(IFERROR(MATCH($B865&amp;E865,($B$1:B864)&amp;($E$1:E865),0),0)=0,1,0)</f>
        <v>1</v>
      </c>
      <c r="I865" s="80">
        <f t="shared" si="53"/>
        <v>77</v>
      </c>
      <c r="J865" s="82"/>
      <c r="K865" s="82"/>
      <c r="L865" s="82"/>
      <c r="M865" s="82"/>
      <c r="N865" s="82"/>
      <c r="O865" s="82"/>
      <c r="P865" s="82"/>
    </row>
    <row r="866" spans="1:16" x14ac:dyDescent="0.2">
      <c r="A866" s="80">
        <f t="shared" si="55"/>
        <v>865</v>
      </c>
      <c r="B866" s="48" t="s">
        <v>249</v>
      </c>
      <c r="C866" s="49">
        <v>784</v>
      </c>
      <c r="D866" s="50">
        <v>42583</v>
      </c>
      <c r="E866" s="84">
        <f t="shared" si="54"/>
        <v>201608</v>
      </c>
      <c r="F866" s="84">
        <f t="shared" si="52"/>
        <v>201607</v>
      </c>
      <c r="G866" s="80">
        <f>IF(IFERROR(MATCH($B866,$B$1:B865,0),0)=0,1,0)</f>
        <v>0</v>
      </c>
      <c r="H866" s="80">
        <f t="array" ref="H866">IF(IFERROR(MATCH($B866&amp;E866,($B$1:B865)&amp;($E$1:E866),0),0)=0,1,0)</f>
        <v>1</v>
      </c>
      <c r="I866" s="80">
        <f t="shared" si="53"/>
        <v>784</v>
      </c>
      <c r="J866" s="82"/>
      <c r="K866" s="82"/>
      <c r="L866" s="82"/>
      <c r="M866" s="82"/>
      <c r="N866" s="82"/>
      <c r="O866" s="82"/>
      <c r="P866" s="82"/>
    </row>
    <row r="867" spans="1:16" x14ac:dyDescent="0.2">
      <c r="A867" s="80">
        <f t="shared" si="55"/>
        <v>866</v>
      </c>
      <c r="B867" s="51" t="s">
        <v>250</v>
      </c>
      <c r="C867" s="52">
        <v>44</v>
      </c>
      <c r="D867" s="50">
        <v>42583</v>
      </c>
      <c r="E867" s="84">
        <f t="shared" si="54"/>
        <v>201608</v>
      </c>
      <c r="F867" s="84">
        <f t="shared" si="52"/>
        <v>201607</v>
      </c>
      <c r="G867" s="80">
        <f>IF(IFERROR(MATCH($B867,$B$1:B866,0),0)=0,1,0)</f>
        <v>0</v>
      </c>
      <c r="H867" s="80">
        <f t="array" ref="H867">IF(IFERROR(MATCH($B867&amp;E867,($B$1:B866)&amp;($E$1:E867),0),0)=0,1,0)</f>
        <v>1</v>
      </c>
      <c r="I867" s="80">
        <f t="shared" si="53"/>
        <v>44</v>
      </c>
      <c r="J867" s="82"/>
      <c r="K867" s="82"/>
      <c r="L867" s="82"/>
      <c r="M867" s="82"/>
      <c r="N867" s="82"/>
      <c r="O867" s="82"/>
      <c r="P867" s="82"/>
    </row>
    <row r="868" spans="1:16" x14ac:dyDescent="0.2">
      <c r="A868" s="80">
        <f t="shared" si="55"/>
        <v>867</v>
      </c>
      <c r="B868" s="48" t="s">
        <v>251</v>
      </c>
      <c r="C868" s="49">
        <v>1747.0000000000002</v>
      </c>
      <c r="D868" s="50">
        <v>42583</v>
      </c>
      <c r="E868" s="84">
        <f t="shared" si="54"/>
        <v>201608</v>
      </c>
      <c r="F868" s="84">
        <f t="shared" si="52"/>
        <v>201608</v>
      </c>
      <c r="G868" s="80">
        <f>IF(IFERROR(MATCH($B868,$B$1:B867,0),0)=0,1,0)</f>
        <v>1</v>
      </c>
      <c r="H868" s="80">
        <f t="array" ref="H868">IF(IFERROR(MATCH($B868&amp;E868,($B$1:B867)&amp;($E$1:E868),0),0)=0,1,0)</f>
        <v>1</v>
      </c>
      <c r="I868" s="80">
        <f t="shared" si="53"/>
        <v>1747.0000000000002</v>
      </c>
      <c r="J868" s="82"/>
      <c r="K868" s="82"/>
      <c r="L868" s="82"/>
      <c r="M868" s="82"/>
      <c r="N868" s="82"/>
      <c r="O868" s="82"/>
      <c r="P868" s="82"/>
    </row>
    <row r="869" spans="1:16" x14ac:dyDescent="0.2">
      <c r="A869" s="80">
        <f t="shared" si="55"/>
        <v>868</v>
      </c>
      <c r="B869" s="51" t="s">
        <v>252</v>
      </c>
      <c r="C869" s="52">
        <v>1434</v>
      </c>
      <c r="D869" s="50">
        <v>42583</v>
      </c>
      <c r="E869" s="84">
        <f t="shared" si="54"/>
        <v>201608</v>
      </c>
      <c r="F869" s="84">
        <f t="shared" si="52"/>
        <v>201608</v>
      </c>
      <c r="G869" s="80">
        <f>IF(IFERROR(MATCH($B869,$B$1:B868,0),0)=0,1,0)</f>
        <v>1</v>
      </c>
      <c r="H869" s="80">
        <f t="array" ref="H869">IF(IFERROR(MATCH($B869&amp;E869,($B$1:B868)&amp;($E$1:E869),0),0)=0,1,0)</f>
        <v>1</v>
      </c>
      <c r="I869" s="80">
        <f t="shared" si="53"/>
        <v>1434</v>
      </c>
      <c r="J869" s="82"/>
      <c r="K869" s="82"/>
      <c r="L869" s="82"/>
      <c r="M869" s="82"/>
      <c r="N869" s="82"/>
      <c r="O869" s="82"/>
      <c r="P869" s="82"/>
    </row>
    <row r="870" spans="1:16" x14ac:dyDescent="0.2">
      <c r="A870" s="80">
        <f t="shared" si="55"/>
        <v>869</v>
      </c>
      <c r="B870" s="48" t="s">
        <v>253</v>
      </c>
      <c r="C870" s="49">
        <v>1332</v>
      </c>
      <c r="D870" s="50">
        <v>42583</v>
      </c>
      <c r="E870" s="84">
        <f t="shared" si="54"/>
        <v>201608</v>
      </c>
      <c r="F870" s="84">
        <f t="shared" si="52"/>
        <v>201608</v>
      </c>
      <c r="G870" s="80">
        <f>IF(IFERROR(MATCH($B870,$B$1:B869,0),0)=0,1,0)</f>
        <v>1</v>
      </c>
      <c r="H870" s="80">
        <f t="array" ref="H870">IF(IFERROR(MATCH($B870&amp;E870,($B$1:B869)&amp;($E$1:E870),0),0)=0,1,0)</f>
        <v>1</v>
      </c>
      <c r="I870" s="80">
        <f t="shared" si="53"/>
        <v>1332</v>
      </c>
      <c r="J870" s="82"/>
      <c r="K870" s="82"/>
      <c r="L870" s="82"/>
      <c r="M870" s="82"/>
      <c r="N870" s="82"/>
      <c r="O870" s="82"/>
      <c r="P870" s="82"/>
    </row>
    <row r="871" spans="1:16" x14ac:dyDescent="0.2">
      <c r="A871" s="80">
        <f t="shared" si="55"/>
        <v>870</v>
      </c>
      <c r="B871" s="51" t="s">
        <v>254</v>
      </c>
      <c r="C871" s="52">
        <v>1157</v>
      </c>
      <c r="D871" s="50">
        <v>42583</v>
      </c>
      <c r="E871" s="84">
        <f t="shared" si="54"/>
        <v>201608</v>
      </c>
      <c r="F871" s="84">
        <f t="shared" si="52"/>
        <v>201608</v>
      </c>
      <c r="G871" s="80">
        <f>IF(IFERROR(MATCH($B871,$B$1:B870,0),0)=0,1,0)</f>
        <v>1</v>
      </c>
      <c r="H871" s="80">
        <f t="array" ref="H871">IF(IFERROR(MATCH($B871&amp;E871,($B$1:B870)&amp;($E$1:E871),0),0)=0,1,0)</f>
        <v>1</v>
      </c>
      <c r="I871" s="80">
        <f t="shared" si="53"/>
        <v>1157</v>
      </c>
      <c r="J871" s="82"/>
      <c r="K871" s="82"/>
      <c r="L871" s="82"/>
      <c r="M871" s="82"/>
      <c r="N871" s="82"/>
      <c r="O871" s="82"/>
      <c r="P871" s="82"/>
    </row>
    <row r="872" spans="1:16" x14ac:dyDescent="0.2">
      <c r="A872" s="80">
        <f t="shared" si="55"/>
        <v>871</v>
      </c>
      <c r="B872" s="48" t="s">
        <v>255</v>
      </c>
      <c r="C872" s="49">
        <v>950</v>
      </c>
      <c r="D872" s="50">
        <v>42583</v>
      </c>
      <c r="E872" s="84">
        <f t="shared" si="54"/>
        <v>201608</v>
      </c>
      <c r="F872" s="84">
        <f t="shared" si="52"/>
        <v>201608</v>
      </c>
      <c r="G872" s="80">
        <f>IF(IFERROR(MATCH($B872,$B$1:B871,0),0)=0,1,0)</f>
        <v>1</v>
      </c>
      <c r="H872" s="80">
        <f t="array" ref="H872">IF(IFERROR(MATCH($B872&amp;E872,($B$1:B871)&amp;($E$1:E872),0),0)=0,1,0)</f>
        <v>1</v>
      </c>
      <c r="I872" s="80">
        <f t="shared" si="53"/>
        <v>950</v>
      </c>
      <c r="J872" s="82"/>
      <c r="K872" s="82"/>
      <c r="L872" s="82"/>
      <c r="M872" s="82"/>
      <c r="N872" s="82"/>
      <c r="O872" s="82"/>
      <c r="P872" s="82"/>
    </row>
    <row r="873" spans="1:16" x14ac:dyDescent="0.2">
      <c r="A873" s="80">
        <f t="shared" si="55"/>
        <v>872</v>
      </c>
      <c r="B873" s="51" t="s">
        <v>256</v>
      </c>
      <c r="C873" s="52">
        <v>656</v>
      </c>
      <c r="D873" s="50">
        <v>42583</v>
      </c>
      <c r="E873" s="84">
        <f t="shared" si="54"/>
        <v>201608</v>
      </c>
      <c r="F873" s="84">
        <f t="shared" si="52"/>
        <v>201608</v>
      </c>
      <c r="G873" s="80">
        <f>IF(IFERROR(MATCH($B873,$B$1:B872,0),0)=0,1,0)</f>
        <v>1</v>
      </c>
      <c r="H873" s="80">
        <f t="array" ref="H873">IF(IFERROR(MATCH($B873&amp;E873,($B$1:B872)&amp;($E$1:E873),0),0)=0,1,0)</f>
        <v>1</v>
      </c>
      <c r="I873" s="80">
        <f t="shared" si="53"/>
        <v>656</v>
      </c>
      <c r="J873" s="82"/>
      <c r="K873" s="82"/>
      <c r="L873" s="82"/>
      <c r="M873" s="82"/>
      <c r="N873" s="82"/>
      <c r="O873" s="82"/>
      <c r="P873" s="82"/>
    </row>
    <row r="874" spans="1:16" x14ac:dyDescent="0.2">
      <c r="A874" s="80">
        <f t="shared" si="55"/>
        <v>873</v>
      </c>
      <c r="B874" s="48" t="s">
        <v>257</v>
      </c>
      <c r="C874" s="49">
        <v>573</v>
      </c>
      <c r="D874" s="50">
        <v>42583</v>
      </c>
      <c r="E874" s="84">
        <f t="shared" si="54"/>
        <v>201608</v>
      </c>
      <c r="F874" s="84">
        <f t="shared" si="52"/>
        <v>201608</v>
      </c>
      <c r="G874" s="80">
        <f>IF(IFERROR(MATCH($B874,$B$1:B873,0),0)=0,1,0)</f>
        <v>1</v>
      </c>
      <c r="H874" s="80">
        <f t="array" ref="H874">IF(IFERROR(MATCH($B874&amp;E874,($B$1:B873)&amp;($E$1:E874),0),0)=0,1,0)</f>
        <v>1</v>
      </c>
      <c r="I874" s="80">
        <f t="shared" si="53"/>
        <v>573</v>
      </c>
      <c r="J874" s="82"/>
      <c r="K874" s="82"/>
      <c r="L874" s="82"/>
      <c r="M874" s="82"/>
      <c r="N874" s="82"/>
      <c r="O874" s="82"/>
      <c r="P874" s="82"/>
    </row>
    <row r="875" spans="1:16" x14ac:dyDescent="0.2">
      <c r="A875" s="80">
        <f t="shared" si="55"/>
        <v>874</v>
      </c>
      <c r="B875" s="51" t="s">
        <v>258</v>
      </c>
      <c r="C875" s="52">
        <v>478.00000000000006</v>
      </c>
      <c r="D875" s="50">
        <v>42583</v>
      </c>
      <c r="E875" s="84">
        <f t="shared" si="54"/>
        <v>201608</v>
      </c>
      <c r="F875" s="84">
        <f t="shared" si="52"/>
        <v>201608</v>
      </c>
      <c r="G875" s="80">
        <f>IF(IFERROR(MATCH($B875,$B$1:B874,0),0)=0,1,0)</f>
        <v>1</v>
      </c>
      <c r="H875" s="80">
        <f t="array" ref="H875">IF(IFERROR(MATCH($B875&amp;E875,($B$1:B874)&amp;($E$1:E875),0),0)=0,1,0)</f>
        <v>1</v>
      </c>
      <c r="I875" s="80">
        <f t="shared" si="53"/>
        <v>478.00000000000006</v>
      </c>
      <c r="J875" s="82"/>
      <c r="K875" s="82"/>
      <c r="L875" s="82"/>
      <c r="M875" s="82"/>
      <c r="N875" s="82"/>
      <c r="O875" s="82"/>
      <c r="P875" s="82"/>
    </row>
    <row r="876" spans="1:16" x14ac:dyDescent="0.2">
      <c r="A876" s="80">
        <f t="shared" si="55"/>
        <v>875</v>
      </c>
      <c r="B876" s="48" t="s">
        <v>259</v>
      </c>
      <c r="C876" s="49">
        <v>360</v>
      </c>
      <c r="D876" s="50">
        <v>42583</v>
      </c>
      <c r="E876" s="84">
        <f t="shared" si="54"/>
        <v>201608</v>
      </c>
      <c r="F876" s="84">
        <f t="shared" si="52"/>
        <v>201608</v>
      </c>
      <c r="G876" s="80">
        <f>IF(IFERROR(MATCH($B876,$B$1:B875,0),0)=0,1,0)</f>
        <v>1</v>
      </c>
      <c r="H876" s="80">
        <f t="array" ref="H876">IF(IFERROR(MATCH($B876&amp;E876,($B$1:B875)&amp;($E$1:E876),0),0)=0,1,0)</f>
        <v>1</v>
      </c>
      <c r="I876" s="80">
        <f t="shared" si="53"/>
        <v>360</v>
      </c>
      <c r="J876" s="82"/>
      <c r="K876" s="82"/>
      <c r="L876" s="82"/>
      <c r="M876" s="82"/>
      <c r="N876" s="82"/>
      <c r="O876" s="82"/>
      <c r="P876" s="82"/>
    </row>
    <row r="877" spans="1:16" x14ac:dyDescent="0.2">
      <c r="A877" s="80">
        <f t="shared" si="55"/>
        <v>876</v>
      </c>
      <c r="B877" s="51" t="s">
        <v>260</v>
      </c>
      <c r="C877" s="52">
        <v>254.00000000000003</v>
      </c>
      <c r="D877" s="50">
        <v>42583</v>
      </c>
      <c r="E877" s="84">
        <f t="shared" si="54"/>
        <v>201608</v>
      </c>
      <c r="F877" s="84">
        <f t="shared" si="52"/>
        <v>201608</v>
      </c>
      <c r="G877" s="80">
        <f>IF(IFERROR(MATCH($B877,$B$1:B876,0),0)=0,1,0)</f>
        <v>1</v>
      </c>
      <c r="H877" s="80">
        <f t="array" ref="H877">IF(IFERROR(MATCH($B877&amp;E877,($B$1:B876)&amp;($E$1:E877),0),0)=0,1,0)</f>
        <v>1</v>
      </c>
      <c r="I877" s="80">
        <f t="shared" si="53"/>
        <v>254.00000000000003</v>
      </c>
      <c r="J877" s="82"/>
      <c r="K877" s="82"/>
      <c r="L877" s="82"/>
      <c r="M877" s="82"/>
      <c r="N877" s="82"/>
      <c r="O877" s="82"/>
      <c r="P877" s="82"/>
    </row>
    <row r="878" spans="1:16" x14ac:dyDescent="0.2">
      <c r="A878" s="80">
        <f t="shared" si="55"/>
        <v>877</v>
      </c>
      <c r="B878" s="48" t="s">
        <v>261</v>
      </c>
      <c r="C878" s="49">
        <v>222</v>
      </c>
      <c r="D878" s="50">
        <v>42583</v>
      </c>
      <c r="E878" s="84">
        <f t="shared" si="54"/>
        <v>201608</v>
      </c>
      <c r="F878" s="84">
        <f t="shared" si="52"/>
        <v>201608</v>
      </c>
      <c r="G878" s="80">
        <f>IF(IFERROR(MATCH($B878,$B$1:B877,0),0)=0,1,0)</f>
        <v>1</v>
      </c>
      <c r="H878" s="80">
        <f t="array" ref="H878">IF(IFERROR(MATCH($B878&amp;E878,($B$1:B877)&amp;($E$1:E878),0),0)=0,1,0)</f>
        <v>1</v>
      </c>
      <c r="I878" s="80">
        <f t="shared" si="53"/>
        <v>222</v>
      </c>
      <c r="J878" s="82"/>
      <c r="K878" s="82"/>
      <c r="L878" s="82"/>
      <c r="M878" s="82"/>
      <c r="N878" s="82"/>
      <c r="O878" s="82"/>
      <c r="P878" s="82"/>
    </row>
    <row r="879" spans="1:16" x14ac:dyDescent="0.2">
      <c r="A879" s="80">
        <f t="shared" si="55"/>
        <v>878</v>
      </c>
      <c r="B879" s="51" t="s">
        <v>262</v>
      </c>
      <c r="C879" s="52">
        <v>196</v>
      </c>
      <c r="D879" s="50">
        <v>42583</v>
      </c>
      <c r="E879" s="84">
        <f t="shared" si="54"/>
        <v>201608</v>
      </c>
      <c r="F879" s="84">
        <f t="shared" si="52"/>
        <v>201608</v>
      </c>
      <c r="G879" s="80">
        <f>IF(IFERROR(MATCH($B879,$B$1:B878,0),0)=0,1,0)</f>
        <v>1</v>
      </c>
      <c r="H879" s="80">
        <f t="array" ref="H879">IF(IFERROR(MATCH($B879&amp;E879,($B$1:B878)&amp;($E$1:E879),0),0)=0,1,0)</f>
        <v>1</v>
      </c>
      <c r="I879" s="80">
        <f t="shared" si="53"/>
        <v>196</v>
      </c>
      <c r="J879" s="82"/>
      <c r="K879" s="82"/>
      <c r="L879" s="82"/>
      <c r="M879" s="82"/>
      <c r="N879" s="82"/>
      <c r="O879" s="82"/>
      <c r="P879" s="82"/>
    </row>
    <row r="880" spans="1:16" x14ac:dyDescent="0.2">
      <c r="A880" s="80">
        <f t="shared" si="55"/>
        <v>879</v>
      </c>
      <c r="B880" s="48" t="s">
        <v>263</v>
      </c>
      <c r="C880" s="49">
        <v>185</v>
      </c>
      <c r="D880" s="50">
        <v>42583</v>
      </c>
      <c r="E880" s="84">
        <f t="shared" si="54"/>
        <v>201608</v>
      </c>
      <c r="F880" s="84">
        <f t="shared" si="52"/>
        <v>201608</v>
      </c>
      <c r="G880" s="80">
        <f>IF(IFERROR(MATCH($B880,$B$1:B879,0),0)=0,1,0)</f>
        <v>1</v>
      </c>
      <c r="H880" s="80">
        <f t="array" ref="H880">IF(IFERROR(MATCH($B880&amp;E880,($B$1:B879)&amp;($E$1:E880),0),0)=0,1,0)</f>
        <v>1</v>
      </c>
      <c r="I880" s="80">
        <f t="shared" si="53"/>
        <v>185</v>
      </c>
      <c r="J880" s="82"/>
      <c r="K880" s="82"/>
      <c r="L880" s="82"/>
      <c r="M880" s="82"/>
      <c r="N880" s="82"/>
      <c r="O880" s="82"/>
      <c r="P880" s="82"/>
    </row>
    <row r="881" spans="1:16" x14ac:dyDescent="0.2">
      <c r="A881" s="80">
        <f t="shared" si="55"/>
        <v>880</v>
      </c>
      <c r="B881" s="51" t="s">
        <v>264</v>
      </c>
      <c r="C881" s="52">
        <v>167</v>
      </c>
      <c r="D881" s="50">
        <v>42583</v>
      </c>
      <c r="E881" s="84">
        <f t="shared" si="54"/>
        <v>201608</v>
      </c>
      <c r="F881" s="84">
        <f t="shared" si="52"/>
        <v>201608</v>
      </c>
      <c r="G881" s="80">
        <f>IF(IFERROR(MATCH($B881,$B$1:B880,0),0)=0,1,0)</f>
        <v>1</v>
      </c>
      <c r="H881" s="80">
        <f t="array" ref="H881">IF(IFERROR(MATCH($B881&amp;E881,($B$1:B880)&amp;($E$1:E881),0),0)=0,1,0)</f>
        <v>1</v>
      </c>
      <c r="I881" s="80">
        <f t="shared" si="53"/>
        <v>167</v>
      </c>
      <c r="J881" s="82"/>
      <c r="K881" s="82"/>
      <c r="L881" s="82"/>
      <c r="M881" s="82"/>
      <c r="N881" s="82"/>
      <c r="O881" s="82"/>
      <c r="P881" s="82"/>
    </row>
    <row r="882" spans="1:16" x14ac:dyDescent="0.2">
      <c r="A882" s="80">
        <f t="shared" si="55"/>
        <v>881</v>
      </c>
      <c r="B882" s="48" t="s">
        <v>265</v>
      </c>
      <c r="C882" s="49">
        <v>159</v>
      </c>
      <c r="D882" s="50">
        <v>42583</v>
      </c>
      <c r="E882" s="84">
        <f t="shared" si="54"/>
        <v>201608</v>
      </c>
      <c r="F882" s="84">
        <f t="shared" si="52"/>
        <v>201608</v>
      </c>
      <c r="G882" s="80">
        <f>IF(IFERROR(MATCH($B882,$B$1:B881,0),0)=0,1,0)</f>
        <v>1</v>
      </c>
      <c r="H882" s="80">
        <f t="array" ref="H882">IF(IFERROR(MATCH($B882&amp;E882,($B$1:B881)&amp;($E$1:E882),0),0)=0,1,0)</f>
        <v>1</v>
      </c>
      <c r="I882" s="80">
        <f t="shared" si="53"/>
        <v>159</v>
      </c>
      <c r="J882" s="82"/>
      <c r="K882" s="82"/>
      <c r="L882" s="82"/>
      <c r="M882" s="82"/>
      <c r="N882" s="82"/>
      <c r="O882" s="82"/>
      <c r="P882" s="82"/>
    </row>
    <row r="883" spans="1:16" x14ac:dyDescent="0.2">
      <c r="A883" s="80">
        <f t="shared" si="55"/>
        <v>882</v>
      </c>
      <c r="B883" s="51" t="s">
        <v>266</v>
      </c>
      <c r="C883" s="52">
        <v>125</v>
      </c>
      <c r="D883" s="50">
        <v>42583</v>
      </c>
      <c r="E883" s="84">
        <f t="shared" si="54"/>
        <v>201608</v>
      </c>
      <c r="F883" s="84">
        <f t="shared" si="52"/>
        <v>201608</v>
      </c>
      <c r="G883" s="80">
        <f>IF(IFERROR(MATCH($B883,$B$1:B882,0),0)=0,1,0)</f>
        <v>1</v>
      </c>
      <c r="H883" s="80">
        <f t="array" ref="H883">IF(IFERROR(MATCH($B883&amp;E883,($B$1:B882)&amp;($E$1:E883),0),0)=0,1,0)</f>
        <v>1</v>
      </c>
      <c r="I883" s="80">
        <f t="shared" si="53"/>
        <v>125</v>
      </c>
      <c r="J883" s="82"/>
      <c r="K883" s="82"/>
      <c r="L883" s="82"/>
      <c r="M883" s="82"/>
      <c r="N883" s="82"/>
      <c r="O883" s="82"/>
      <c r="P883" s="82"/>
    </row>
    <row r="884" spans="1:16" x14ac:dyDescent="0.2">
      <c r="A884" s="80">
        <f t="shared" si="55"/>
        <v>883</v>
      </c>
      <c r="B884" s="48" t="s">
        <v>267</v>
      </c>
      <c r="C884" s="49">
        <v>90</v>
      </c>
      <c r="D884" s="50">
        <v>42583</v>
      </c>
      <c r="E884" s="84">
        <f t="shared" si="54"/>
        <v>201608</v>
      </c>
      <c r="F884" s="84">
        <f t="shared" si="52"/>
        <v>201608</v>
      </c>
      <c r="G884" s="80">
        <f>IF(IFERROR(MATCH($B884,$B$1:B883,0),0)=0,1,0)</f>
        <v>1</v>
      </c>
      <c r="H884" s="80">
        <f t="array" ref="H884">IF(IFERROR(MATCH($B884&amp;E884,($B$1:B883)&amp;($E$1:E884),0),0)=0,1,0)</f>
        <v>1</v>
      </c>
      <c r="I884" s="80">
        <f t="shared" si="53"/>
        <v>90</v>
      </c>
      <c r="J884" s="82"/>
      <c r="K884" s="82"/>
      <c r="L884" s="82"/>
      <c r="M884" s="82"/>
      <c r="N884" s="82"/>
      <c r="O884" s="82"/>
      <c r="P884" s="82"/>
    </row>
    <row r="885" spans="1:16" x14ac:dyDescent="0.2">
      <c r="A885" s="80">
        <f t="shared" si="55"/>
        <v>884</v>
      </c>
      <c r="B885" s="51" t="s">
        <v>268</v>
      </c>
      <c r="C885" s="52">
        <v>84</v>
      </c>
      <c r="D885" s="50">
        <v>42583</v>
      </c>
      <c r="E885" s="84">
        <f t="shared" si="54"/>
        <v>201608</v>
      </c>
      <c r="F885" s="84">
        <f t="shared" si="52"/>
        <v>201608</v>
      </c>
      <c r="G885" s="80">
        <f>IF(IFERROR(MATCH($B885,$B$1:B884,0),0)=0,1,0)</f>
        <v>1</v>
      </c>
      <c r="H885" s="80">
        <f t="array" ref="H885">IF(IFERROR(MATCH($B885&amp;E885,($B$1:B884)&amp;($E$1:E885),0),0)=0,1,0)</f>
        <v>1</v>
      </c>
      <c r="I885" s="80">
        <f t="shared" si="53"/>
        <v>84</v>
      </c>
      <c r="J885" s="82"/>
      <c r="K885" s="82"/>
      <c r="L885" s="82"/>
      <c r="M885" s="82"/>
      <c r="N885" s="82"/>
      <c r="O885" s="82"/>
      <c r="P885" s="82"/>
    </row>
    <row r="886" spans="1:16" x14ac:dyDescent="0.2">
      <c r="A886" s="80">
        <f t="shared" si="55"/>
        <v>885</v>
      </c>
      <c r="B886" s="48" t="s">
        <v>269</v>
      </c>
      <c r="C886" s="49">
        <v>59</v>
      </c>
      <c r="D886" s="50">
        <v>42583</v>
      </c>
      <c r="E886" s="84">
        <f t="shared" si="54"/>
        <v>201608</v>
      </c>
      <c r="F886" s="84">
        <f t="shared" si="52"/>
        <v>201608</v>
      </c>
      <c r="G886" s="80">
        <f>IF(IFERROR(MATCH($B886,$B$1:B885,0),0)=0,1,0)</f>
        <v>1</v>
      </c>
      <c r="H886" s="80">
        <f t="array" ref="H886">IF(IFERROR(MATCH($B886&amp;E886,($B$1:B885)&amp;($E$1:E886),0),0)=0,1,0)</f>
        <v>1</v>
      </c>
      <c r="I886" s="80">
        <f t="shared" si="53"/>
        <v>59</v>
      </c>
      <c r="J886" s="82"/>
      <c r="K886" s="82"/>
      <c r="L886" s="82"/>
      <c r="M886" s="82"/>
      <c r="N886" s="82"/>
      <c r="O886" s="82"/>
      <c r="P886" s="82"/>
    </row>
    <row r="887" spans="1:16" x14ac:dyDescent="0.2">
      <c r="A887" s="80">
        <f t="shared" si="55"/>
        <v>886</v>
      </c>
      <c r="B887" s="51" t="s">
        <v>270</v>
      </c>
      <c r="C887" s="52">
        <v>49</v>
      </c>
      <c r="D887" s="50">
        <v>42583</v>
      </c>
      <c r="E887" s="84">
        <f t="shared" si="54"/>
        <v>201608</v>
      </c>
      <c r="F887" s="84">
        <f t="shared" si="52"/>
        <v>201608</v>
      </c>
      <c r="G887" s="80">
        <f>IF(IFERROR(MATCH($B887,$B$1:B886,0),0)=0,1,0)</f>
        <v>1</v>
      </c>
      <c r="H887" s="80">
        <f t="array" ref="H887">IF(IFERROR(MATCH($B887&amp;E887,($B$1:B886)&amp;($E$1:E887),0),0)=0,1,0)</f>
        <v>1</v>
      </c>
      <c r="I887" s="80">
        <f t="shared" si="53"/>
        <v>49</v>
      </c>
      <c r="J887" s="82"/>
      <c r="K887" s="82"/>
      <c r="L887" s="82"/>
      <c r="M887" s="82"/>
      <c r="N887" s="82"/>
      <c r="O887" s="82"/>
      <c r="P887" s="82"/>
    </row>
    <row r="888" spans="1:16" x14ac:dyDescent="0.2">
      <c r="A888" s="80">
        <f t="shared" si="55"/>
        <v>887</v>
      </c>
      <c r="B888" s="48" t="s">
        <v>271</v>
      </c>
      <c r="C888" s="49">
        <v>45</v>
      </c>
      <c r="D888" s="50">
        <v>42583</v>
      </c>
      <c r="E888" s="84">
        <f t="shared" si="54"/>
        <v>201608</v>
      </c>
      <c r="F888" s="84">
        <f t="shared" si="52"/>
        <v>201608</v>
      </c>
      <c r="G888" s="80">
        <f>IF(IFERROR(MATCH($B888,$B$1:B887,0),0)=0,1,0)</f>
        <v>1</v>
      </c>
      <c r="H888" s="80">
        <f t="array" ref="H888">IF(IFERROR(MATCH($B888&amp;E888,($B$1:B887)&amp;($E$1:E888),0),0)=0,1,0)</f>
        <v>1</v>
      </c>
      <c r="I888" s="80">
        <f t="shared" si="53"/>
        <v>45</v>
      </c>
      <c r="J888" s="82"/>
      <c r="K888" s="82"/>
      <c r="L888" s="82"/>
      <c r="M888" s="82"/>
      <c r="N888" s="82"/>
      <c r="O888" s="82"/>
      <c r="P888" s="82"/>
    </row>
    <row r="889" spans="1:16" x14ac:dyDescent="0.2">
      <c r="A889" s="80">
        <f t="shared" si="55"/>
        <v>888</v>
      </c>
      <c r="B889" s="51" t="s">
        <v>272</v>
      </c>
      <c r="C889" s="52">
        <v>33</v>
      </c>
      <c r="D889" s="50">
        <v>42583</v>
      </c>
      <c r="E889" s="84">
        <f t="shared" si="54"/>
        <v>201608</v>
      </c>
      <c r="F889" s="84">
        <f t="shared" si="52"/>
        <v>201608</v>
      </c>
      <c r="G889" s="80">
        <f>IF(IFERROR(MATCH($B889,$B$1:B888,0),0)=0,1,0)</f>
        <v>1</v>
      </c>
      <c r="H889" s="80">
        <f t="array" ref="H889">IF(IFERROR(MATCH($B889&amp;E889,($B$1:B888)&amp;($E$1:E889),0),0)=0,1,0)</f>
        <v>1</v>
      </c>
      <c r="I889" s="80">
        <f t="shared" si="53"/>
        <v>33</v>
      </c>
      <c r="J889" s="82"/>
      <c r="K889" s="82"/>
      <c r="L889" s="82"/>
      <c r="M889" s="82"/>
      <c r="N889" s="82"/>
      <c r="O889" s="82"/>
      <c r="P889" s="82"/>
    </row>
    <row r="890" spans="1:16" x14ac:dyDescent="0.2">
      <c r="A890" s="80">
        <f t="shared" si="55"/>
        <v>889</v>
      </c>
      <c r="B890" s="48" t="s">
        <v>273</v>
      </c>
      <c r="C890" s="49">
        <v>29</v>
      </c>
      <c r="D890" s="50">
        <v>42583</v>
      </c>
      <c r="E890" s="84">
        <f t="shared" si="54"/>
        <v>201608</v>
      </c>
      <c r="F890" s="84">
        <f t="shared" si="52"/>
        <v>201608</v>
      </c>
      <c r="G890" s="80">
        <f>IF(IFERROR(MATCH($B890,$B$1:B889,0),0)=0,1,0)</f>
        <v>1</v>
      </c>
      <c r="H890" s="80">
        <f t="array" ref="H890">IF(IFERROR(MATCH($B890&amp;E890,($B$1:B889)&amp;($E$1:E890),0),0)=0,1,0)</f>
        <v>1</v>
      </c>
      <c r="I890" s="80">
        <f t="shared" si="53"/>
        <v>29</v>
      </c>
      <c r="J890" s="82"/>
      <c r="K890" s="82"/>
      <c r="L890" s="82"/>
      <c r="M890" s="82"/>
      <c r="N890" s="82"/>
      <c r="O890" s="82"/>
      <c r="P890" s="82"/>
    </row>
    <row r="891" spans="1:16" x14ac:dyDescent="0.2">
      <c r="A891" s="80">
        <f t="shared" si="55"/>
        <v>890</v>
      </c>
      <c r="B891" s="51" t="s">
        <v>274</v>
      </c>
      <c r="C891" s="52">
        <v>28.000000000000004</v>
      </c>
      <c r="D891" s="50">
        <v>42583</v>
      </c>
      <c r="E891" s="84">
        <f t="shared" si="54"/>
        <v>201608</v>
      </c>
      <c r="F891" s="84">
        <f t="shared" si="52"/>
        <v>201608</v>
      </c>
      <c r="G891" s="80">
        <f>IF(IFERROR(MATCH($B891,$B$1:B890,0),0)=0,1,0)</f>
        <v>1</v>
      </c>
      <c r="H891" s="80">
        <f t="array" ref="H891">IF(IFERROR(MATCH($B891&amp;E891,($B$1:B890)&amp;($E$1:E891),0),0)=0,1,0)</f>
        <v>1</v>
      </c>
      <c r="I891" s="80">
        <f t="shared" si="53"/>
        <v>28.000000000000004</v>
      </c>
      <c r="J891" s="82"/>
      <c r="K891" s="82"/>
      <c r="L891" s="82"/>
      <c r="M891" s="82"/>
      <c r="N891" s="82"/>
      <c r="O891" s="82"/>
      <c r="P891" s="82"/>
    </row>
    <row r="892" spans="1:16" x14ac:dyDescent="0.2">
      <c r="A892" s="80">
        <f t="shared" si="55"/>
        <v>891</v>
      </c>
      <c r="B892" s="48" t="s">
        <v>275</v>
      </c>
      <c r="C892" s="49">
        <v>23</v>
      </c>
      <c r="D892" s="50">
        <v>42583</v>
      </c>
      <c r="E892" s="84">
        <f t="shared" si="54"/>
        <v>201608</v>
      </c>
      <c r="F892" s="84">
        <f t="shared" si="52"/>
        <v>201608</v>
      </c>
      <c r="G892" s="80">
        <f>IF(IFERROR(MATCH($B892,$B$1:B891,0),0)=0,1,0)</f>
        <v>1</v>
      </c>
      <c r="H892" s="80">
        <f t="array" ref="H892">IF(IFERROR(MATCH($B892&amp;E892,($B$1:B891)&amp;($E$1:E892),0),0)=0,1,0)</f>
        <v>1</v>
      </c>
      <c r="I892" s="80">
        <f t="shared" si="53"/>
        <v>23</v>
      </c>
      <c r="J892" s="82"/>
      <c r="K892" s="82"/>
      <c r="L892" s="82"/>
      <c r="M892" s="82"/>
      <c r="N892" s="82"/>
      <c r="O892" s="82"/>
      <c r="P892" s="82"/>
    </row>
    <row r="893" spans="1:16" x14ac:dyDescent="0.2">
      <c r="A893" s="80">
        <f t="shared" si="55"/>
        <v>892</v>
      </c>
      <c r="B893" s="51" t="s">
        <v>276</v>
      </c>
      <c r="C893" s="52">
        <v>19</v>
      </c>
      <c r="D893" s="50">
        <v>42583</v>
      </c>
      <c r="E893" s="84">
        <f t="shared" si="54"/>
        <v>201608</v>
      </c>
      <c r="F893" s="84">
        <f t="shared" si="52"/>
        <v>201608</v>
      </c>
      <c r="G893" s="80">
        <f>IF(IFERROR(MATCH($B893,$B$1:B892,0),0)=0,1,0)</f>
        <v>1</v>
      </c>
      <c r="H893" s="80">
        <f t="array" ref="H893">IF(IFERROR(MATCH($B893&amp;E893,($B$1:B892)&amp;($E$1:E893),0),0)=0,1,0)</f>
        <v>1</v>
      </c>
      <c r="I893" s="80">
        <f t="shared" si="53"/>
        <v>19</v>
      </c>
      <c r="J893" s="82"/>
      <c r="K893" s="82"/>
      <c r="L893" s="82"/>
      <c r="M893" s="82"/>
      <c r="N893" s="82"/>
      <c r="O893" s="82"/>
      <c r="P893" s="82"/>
    </row>
    <row r="894" spans="1:16" x14ac:dyDescent="0.2">
      <c r="A894" s="80">
        <f t="shared" si="55"/>
        <v>893</v>
      </c>
      <c r="B894" s="48" t="s">
        <v>277</v>
      </c>
      <c r="C894" s="49">
        <v>13</v>
      </c>
      <c r="D894" s="50">
        <v>42583</v>
      </c>
      <c r="E894" s="84">
        <f t="shared" si="54"/>
        <v>201608</v>
      </c>
      <c r="F894" s="84">
        <f t="shared" si="52"/>
        <v>201608</v>
      </c>
      <c r="G894" s="80">
        <f>IF(IFERROR(MATCH($B894,$B$1:B893,0),0)=0,1,0)</f>
        <v>1</v>
      </c>
      <c r="H894" s="80">
        <f t="array" ref="H894">IF(IFERROR(MATCH($B894&amp;E894,($B$1:B893)&amp;($E$1:E894),0),0)=0,1,0)</f>
        <v>1</v>
      </c>
      <c r="I894" s="80">
        <f t="shared" si="53"/>
        <v>13</v>
      </c>
      <c r="J894" s="82"/>
      <c r="K894" s="82"/>
      <c r="L894" s="82"/>
      <c r="M894" s="82"/>
      <c r="N894" s="82"/>
      <c r="O894" s="82"/>
      <c r="P894" s="82"/>
    </row>
    <row r="895" spans="1:16" x14ac:dyDescent="0.2">
      <c r="A895" s="80">
        <f t="shared" si="55"/>
        <v>894</v>
      </c>
      <c r="B895" s="51" t="s">
        <v>278</v>
      </c>
      <c r="C895" s="52">
        <v>12</v>
      </c>
      <c r="D895" s="50">
        <v>42583</v>
      </c>
      <c r="E895" s="84">
        <f t="shared" si="54"/>
        <v>201608</v>
      </c>
      <c r="F895" s="84">
        <f t="shared" si="52"/>
        <v>201608</v>
      </c>
      <c r="G895" s="80">
        <f>IF(IFERROR(MATCH($B895,$B$1:B894,0),0)=0,1,0)</f>
        <v>1</v>
      </c>
      <c r="H895" s="80">
        <f t="array" ref="H895">IF(IFERROR(MATCH($B895&amp;E895,($B$1:B894)&amp;($E$1:E895),0),0)=0,1,0)</f>
        <v>1</v>
      </c>
      <c r="I895" s="80">
        <f t="shared" si="53"/>
        <v>12</v>
      </c>
      <c r="J895" s="82"/>
      <c r="K895" s="82"/>
      <c r="L895" s="82"/>
      <c r="M895" s="82"/>
      <c r="N895" s="82"/>
      <c r="O895" s="82"/>
      <c r="P895" s="82"/>
    </row>
    <row r="896" spans="1:16" x14ac:dyDescent="0.2">
      <c r="A896" s="80">
        <f t="shared" si="55"/>
        <v>895</v>
      </c>
      <c r="B896" s="48" t="s">
        <v>279</v>
      </c>
      <c r="C896" s="49">
        <v>12</v>
      </c>
      <c r="D896" s="50">
        <v>42583</v>
      </c>
      <c r="E896" s="84">
        <f t="shared" si="54"/>
        <v>201608</v>
      </c>
      <c r="F896" s="84">
        <f t="shared" si="52"/>
        <v>201608</v>
      </c>
      <c r="G896" s="80">
        <f>IF(IFERROR(MATCH($B896,$B$1:B895,0),0)=0,1,0)</f>
        <v>1</v>
      </c>
      <c r="H896" s="80">
        <f t="array" ref="H896">IF(IFERROR(MATCH($B896&amp;E896,($B$1:B895)&amp;($E$1:E896),0),0)=0,1,0)</f>
        <v>1</v>
      </c>
      <c r="I896" s="80">
        <f t="shared" si="53"/>
        <v>12</v>
      </c>
      <c r="J896" s="82"/>
      <c r="K896" s="82"/>
      <c r="L896" s="82"/>
      <c r="M896" s="82"/>
      <c r="N896" s="82"/>
      <c r="O896" s="82"/>
      <c r="P896" s="82"/>
    </row>
    <row r="897" spans="1:16" x14ac:dyDescent="0.2">
      <c r="A897" s="80">
        <f t="shared" si="55"/>
        <v>896</v>
      </c>
      <c r="B897" s="51" t="s">
        <v>280</v>
      </c>
      <c r="C897" s="52">
        <v>7.0000000000000009</v>
      </c>
      <c r="D897" s="50">
        <v>42583</v>
      </c>
      <c r="E897" s="84">
        <f t="shared" si="54"/>
        <v>201608</v>
      </c>
      <c r="F897" s="84">
        <f t="shared" si="52"/>
        <v>201608</v>
      </c>
      <c r="G897" s="80">
        <f>IF(IFERROR(MATCH($B897,$B$1:B896,0),0)=0,1,0)</f>
        <v>1</v>
      </c>
      <c r="H897" s="80">
        <f t="array" ref="H897">IF(IFERROR(MATCH($B897&amp;E897,($B$1:B896)&amp;($E$1:E897),0),0)=0,1,0)</f>
        <v>1</v>
      </c>
      <c r="I897" s="80">
        <f t="shared" si="53"/>
        <v>7.0000000000000009</v>
      </c>
      <c r="J897" s="82"/>
      <c r="K897" s="82"/>
      <c r="L897" s="82"/>
      <c r="M897" s="82"/>
      <c r="N897" s="82"/>
      <c r="O897" s="82"/>
      <c r="P897" s="82"/>
    </row>
    <row r="898" spans="1:16" x14ac:dyDescent="0.2">
      <c r="A898" s="80">
        <f t="shared" si="55"/>
        <v>897</v>
      </c>
      <c r="B898" s="48" t="s">
        <v>281</v>
      </c>
      <c r="C898" s="49">
        <v>5</v>
      </c>
      <c r="D898" s="50">
        <v>42583</v>
      </c>
      <c r="E898" s="84">
        <f t="shared" si="54"/>
        <v>201608</v>
      </c>
      <c r="F898" s="84">
        <f t="shared" si="52"/>
        <v>201608</v>
      </c>
      <c r="G898" s="80">
        <f>IF(IFERROR(MATCH($B898,$B$1:B897,0),0)=0,1,0)</f>
        <v>1</v>
      </c>
      <c r="H898" s="80">
        <f t="array" ref="H898">IF(IFERROR(MATCH($B898&amp;E898,($B$1:B897)&amp;($E$1:E898),0),0)=0,1,0)</f>
        <v>1</v>
      </c>
      <c r="I898" s="80">
        <f t="shared" si="53"/>
        <v>5</v>
      </c>
      <c r="J898" s="82"/>
      <c r="K898" s="82"/>
      <c r="L898" s="82"/>
      <c r="M898" s="82"/>
      <c r="N898" s="82"/>
      <c r="O898" s="82"/>
      <c r="P898" s="82"/>
    </row>
    <row r="899" spans="1:16" x14ac:dyDescent="0.2">
      <c r="A899" s="80">
        <f t="shared" si="55"/>
        <v>898</v>
      </c>
      <c r="B899" s="51" t="s">
        <v>282</v>
      </c>
      <c r="C899" s="52">
        <v>5</v>
      </c>
      <c r="D899" s="50">
        <v>42583</v>
      </c>
      <c r="E899" s="84">
        <f t="shared" ref="E899" si="56">_xlfn.NUMBERVALUE(YEAR(D899)&amp;IF(MONTH(D899)&lt;10,"0"&amp;MONTH(D899),MONTH(D899)))</f>
        <v>201608</v>
      </c>
      <c r="F899" s="84">
        <f t="shared" si="52"/>
        <v>201608</v>
      </c>
      <c r="G899" s="80">
        <f>IF(IFERROR(MATCH($B899,$B$1:B898,0),0)=0,1,0)</f>
        <v>1</v>
      </c>
      <c r="H899" s="80">
        <f t="array" ref="H899">IF(IFERROR(MATCH($B899&amp;E899,($B$1:B898)&amp;($E$1:E899),0),0)=0,1,0)</f>
        <v>1</v>
      </c>
      <c r="I899" s="80">
        <f t="shared" si="53"/>
        <v>5</v>
      </c>
      <c r="J899" s="82"/>
      <c r="K899" s="82"/>
      <c r="L899" s="82"/>
      <c r="M899" s="82"/>
      <c r="N899" s="82"/>
      <c r="O899" s="82"/>
      <c r="P899" s="82"/>
    </row>
  </sheetData>
  <autoFilter ref="A1:D899" xr:uid="{00000000-0009-0000-0000-000000000000}"/>
  <mergeCells count="5">
    <mergeCell ref="K1:P29"/>
    <mergeCell ref="K32:P32"/>
    <mergeCell ref="K33:P33"/>
    <mergeCell ref="K31:P31"/>
    <mergeCell ref="K30:P30"/>
  </mergeCells>
  <conditionalFormatting sqref="B2:B10">
    <cfRule type="containsBlanks" dxfId="35" priority="35">
      <formula>LEN(TRIM(B2))=0</formula>
    </cfRule>
  </conditionalFormatting>
  <conditionalFormatting sqref="B2:B10">
    <cfRule type="cellIs" dxfId="34" priority="36" operator="equal">
      <formula>0</formula>
    </cfRule>
  </conditionalFormatting>
  <conditionalFormatting sqref="B2:B96">
    <cfRule type="containsBlanks" dxfId="33" priority="33">
      <formula>LEN(TRIM(B2))=0</formula>
    </cfRule>
  </conditionalFormatting>
  <conditionalFormatting sqref="B2:B96">
    <cfRule type="cellIs" dxfId="32" priority="34" operator="equal">
      <formula>0</formula>
    </cfRule>
  </conditionalFormatting>
  <conditionalFormatting sqref="B53:B175">
    <cfRule type="containsBlanks" dxfId="31" priority="31">
      <formula>LEN(TRIM(B53))=0</formula>
    </cfRule>
  </conditionalFormatting>
  <conditionalFormatting sqref="B53:B175">
    <cfRule type="cellIs" dxfId="30" priority="32" operator="equal">
      <formula>0</formula>
    </cfRule>
  </conditionalFormatting>
  <conditionalFormatting sqref="B121:B280">
    <cfRule type="containsBlanks" dxfId="29" priority="29">
      <formula>LEN(TRIM(B121))=0</formula>
    </cfRule>
  </conditionalFormatting>
  <conditionalFormatting sqref="B121:B280">
    <cfRule type="cellIs" dxfId="28" priority="30" operator="equal">
      <formula>0</formula>
    </cfRule>
  </conditionalFormatting>
  <conditionalFormatting sqref="B213:B391">
    <cfRule type="containsBlanks" dxfId="27" priority="27">
      <formula>LEN(TRIM(B213))=0</formula>
    </cfRule>
  </conditionalFormatting>
  <conditionalFormatting sqref="B213:B391">
    <cfRule type="cellIs" dxfId="26" priority="28" operator="equal">
      <formula>0</formula>
    </cfRule>
  </conditionalFormatting>
  <conditionalFormatting sqref="B322:B524">
    <cfRule type="containsBlanks" dxfId="25" priority="25">
      <formula>LEN(TRIM(B322))=0</formula>
    </cfRule>
  </conditionalFormatting>
  <conditionalFormatting sqref="B322:B524">
    <cfRule type="cellIs" dxfId="24" priority="26" operator="equal">
      <formula>0</formula>
    </cfRule>
  </conditionalFormatting>
  <conditionalFormatting sqref="B445:B669">
    <cfRule type="containsBlanks" dxfId="23" priority="23">
      <formula>LEN(TRIM(B445))=0</formula>
    </cfRule>
  </conditionalFormatting>
  <conditionalFormatting sqref="B445:B669">
    <cfRule type="cellIs" dxfId="22" priority="24" operator="equal">
      <formula>0</formula>
    </cfRule>
  </conditionalFormatting>
  <conditionalFormatting sqref="B580:B823">
    <cfRule type="containsBlanks" dxfId="21" priority="21">
      <formula>LEN(TRIM(B580))=0</formula>
    </cfRule>
  </conditionalFormatting>
  <conditionalFormatting sqref="B580:B823">
    <cfRule type="cellIs" dxfId="20" priority="22" operator="equal">
      <formula>0</formula>
    </cfRule>
  </conditionalFormatting>
  <conditionalFormatting sqref="B733:B899">
    <cfRule type="containsBlanks" dxfId="19" priority="19">
      <formula>LEN(TRIM(B733))=0</formula>
    </cfRule>
  </conditionalFormatting>
  <conditionalFormatting sqref="B733:B899">
    <cfRule type="cellIs" dxfId="18" priority="20" operator="equal">
      <formula>0</formula>
    </cfRule>
  </conditionalFormatting>
  <conditionalFormatting sqref="C2:C10">
    <cfRule type="containsBlanks" dxfId="17" priority="17">
      <formula>LEN(TRIM(C2))=0</formula>
    </cfRule>
  </conditionalFormatting>
  <conditionalFormatting sqref="C2:C10">
    <cfRule type="cellIs" dxfId="16" priority="18" operator="equal">
      <formula>0</formula>
    </cfRule>
  </conditionalFormatting>
  <conditionalFormatting sqref="C2:C96">
    <cfRule type="containsBlanks" dxfId="15" priority="15">
      <formula>LEN(TRIM(C2))=0</formula>
    </cfRule>
  </conditionalFormatting>
  <conditionalFormatting sqref="C2:C96">
    <cfRule type="cellIs" dxfId="14" priority="16" operator="equal">
      <formula>0</formula>
    </cfRule>
  </conditionalFormatting>
  <conditionalFormatting sqref="C53:C175">
    <cfRule type="containsBlanks" dxfId="13" priority="13">
      <formula>LEN(TRIM(C53))=0</formula>
    </cfRule>
  </conditionalFormatting>
  <conditionalFormatting sqref="C53:C175">
    <cfRule type="cellIs" dxfId="12" priority="14" operator="equal">
      <formula>0</formula>
    </cfRule>
  </conditionalFormatting>
  <conditionalFormatting sqref="C121:C280">
    <cfRule type="containsBlanks" dxfId="11" priority="11">
      <formula>LEN(TRIM(C121))=0</formula>
    </cfRule>
  </conditionalFormatting>
  <conditionalFormatting sqref="C121:C280">
    <cfRule type="cellIs" dxfId="10" priority="12" operator="equal">
      <formula>0</formula>
    </cfRule>
  </conditionalFormatting>
  <conditionalFormatting sqref="C213:C391">
    <cfRule type="containsBlanks" dxfId="9" priority="9">
      <formula>LEN(TRIM(C213))=0</formula>
    </cfRule>
  </conditionalFormatting>
  <conditionalFormatting sqref="C213:C391">
    <cfRule type="cellIs" dxfId="8" priority="10" operator="equal">
      <formula>0</formula>
    </cfRule>
  </conditionalFormatting>
  <conditionalFormatting sqref="C322:C524">
    <cfRule type="containsBlanks" dxfId="7" priority="7">
      <formula>LEN(TRIM(C322))=0</formula>
    </cfRule>
  </conditionalFormatting>
  <conditionalFormatting sqref="C322:C524">
    <cfRule type="cellIs" dxfId="6" priority="8" operator="equal">
      <formula>0</formula>
    </cfRule>
  </conditionalFormatting>
  <conditionalFormatting sqref="C445:C669">
    <cfRule type="containsBlanks" dxfId="5" priority="5">
      <formula>LEN(TRIM(C445))=0</formula>
    </cfRule>
  </conditionalFormatting>
  <conditionalFormatting sqref="C445:C669">
    <cfRule type="cellIs" dxfId="4" priority="6" operator="equal">
      <formula>0</formula>
    </cfRule>
  </conditionalFormatting>
  <conditionalFormatting sqref="C580:C823">
    <cfRule type="containsBlanks" dxfId="3" priority="3">
      <formula>LEN(TRIM(C580))=0</formula>
    </cfRule>
  </conditionalFormatting>
  <conditionalFormatting sqref="C580:C823">
    <cfRule type="cellIs" dxfId="2" priority="4" operator="equal">
      <formula>0</formula>
    </cfRule>
  </conditionalFormatting>
  <conditionalFormatting sqref="C733:C899">
    <cfRule type="containsBlanks" dxfId="1" priority="1">
      <formula>LEN(TRIM(C733))=0</formula>
    </cfRule>
  </conditionalFormatting>
  <conditionalFormatting sqref="C733:C899">
    <cfRule type="cellIs" dxfId="0" priority="2" operator="equal">
      <formula>0</formula>
    </cfRule>
  </conditionalFormatting>
  <hyperlinks>
    <hyperlink ref="K32" r:id="rId1" xr:uid="{00000000-0004-0000-0000-000000000000}"/>
    <hyperlink ref="K32:O32" r:id="rId2" display="afedorov@buranvc.com" xr:uid="{00000000-0004-0000-0000-000003000000}"/>
    <hyperlink ref="K35" r:id="rId3" xr:uid="{E4E5CF21-CAB7-7543-90B9-E2E61DC24B01}"/>
  </hyperlinks>
  <pageMargins left="0.7" right="0.7" top="0.75" bottom="0.75" header="0.3" footer="0.3"/>
  <pageSetup scale="51"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I79"/>
  <sheetViews>
    <sheetView showGridLines="0" topLeftCell="B1" zoomScale="70" zoomScaleNormal="70" workbookViewId="0">
      <selection activeCell="B26" sqref="B26"/>
    </sheetView>
  </sheetViews>
  <sheetFormatPr baseColWidth="10" defaultColWidth="8.83203125" defaultRowHeight="15" outlineLevelRow="1" outlineLevelCol="1" x14ac:dyDescent="0.2"/>
  <cols>
    <col min="1" max="1" width="0" hidden="1" customWidth="1" outlineLevel="1"/>
    <col min="2" max="2" width="9.1640625" collapsed="1"/>
    <col min="3" max="3" width="7.1640625" bestFit="1" customWidth="1"/>
    <col min="4" max="4" width="6.83203125" bestFit="1" customWidth="1"/>
    <col min="5" max="5" width="4.83203125" bestFit="1" customWidth="1"/>
    <col min="6" max="8" width="4.83203125" customWidth="1"/>
    <col min="9" max="9" width="4.5" bestFit="1" customWidth="1"/>
    <col min="10" max="10" width="3.5" bestFit="1" customWidth="1"/>
    <col min="11" max="11" width="4.5" bestFit="1" customWidth="1"/>
    <col min="12" max="12" width="4.5" customWidth="1"/>
    <col min="13" max="13" width="7.83203125" customWidth="1" outlineLevel="1"/>
    <col min="14" max="14" width="8.1640625" customWidth="1" outlineLevel="1"/>
    <col min="15" max="16" width="7.1640625" customWidth="1" outlineLevel="1"/>
    <col min="17" max="17" width="7.83203125" customWidth="1" outlineLevel="1"/>
    <col min="18" max="18" width="7.33203125" customWidth="1" outlineLevel="1"/>
    <col min="19" max="19" width="6.83203125" customWidth="1" outlineLevel="1"/>
    <col min="20" max="21" width="7.1640625" customWidth="1" outlineLevel="1"/>
    <col min="22" max="22" width="6.83203125" customWidth="1"/>
    <col min="23" max="23" width="20.33203125" bestFit="1" customWidth="1"/>
    <col min="27" max="27" width="7.6640625" bestFit="1" customWidth="1"/>
    <col min="28" max="28" width="7.6640625" style="2" customWidth="1"/>
    <col min="29" max="30" width="7.6640625" style="2" bestFit="1" customWidth="1"/>
    <col min="31" max="35" width="7.6640625" bestFit="1" customWidth="1"/>
    <col min="36" max="41" width="6.6640625" bestFit="1" customWidth="1"/>
    <col min="42" max="43" width="6.33203125" customWidth="1"/>
    <col min="44" max="44" width="11.83203125" customWidth="1"/>
    <col min="45" max="53" width="7.6640625" bestFit="1" customWidth="1"/>
    <col min="54" max="59" width="6.6640625" bestFit="1" customWidth="1"/>
    <col min="60" max="61" width="6.33203125" customWidth="1"/>
    <col min="63" max="78" width="8.33203125" customWidth="1"/>
    <col min="81" max="95" width="6.6640625" bestFit="1" customWidth="1"/>
    <col min="99" max="113" width="6.6640625" bestFit="1" customWidth="1"/>
  </cols>
  <sheetData>
    <row r="1" spans="1:113" x14ac:dyDescent="0.2">
      <c r="W1" s="65" t="s">
        <v>283</v>
      </c>
      <c r="Y1" s="65" t="s">
        <v>284</v>
      </c>
      <c r="Z1" s="65" t="s">
        <v>285</v>
      </c>
    </row>
    <row r="2" spans="1:113" x14ac:dyDescent="0.2">
      <c r="D2" s="12"/>
      <c r="E2" s="12"/>
      <c r="F2" s="12"/>
      <c r="G2" s="12"/>
      <c r="H2" s="12"/>
      <c r="I2" s="12"/>
      <c r="J2" s="12"/>
      <c r="K2" s="12"/>
      <c r="L2" s="12"/>
      <c r="M2" s="12"/>
      <c r="N2" s="12"/>
      <c r="O2" s="12"/>
      <c r="P2" s="12"/>
      <c r="Q2" s="12"/>
      <c r="R2" s="12"/>
      <c r="S2" s="12"/>
      <c r="T2" s="12"/>
      <c r="U2" s="12"/>
      <c r="V2" s="12"/>
      <c r="W2" s="11" t="s">
        <v>286</v>
      </c>
      <c r="X2" s="12">
        <v>1</v>
      </c>
      <c r="Y2" s="54" t="s">
        <v>287</v>
      </c>
      <c r="Z2" s="54" t="s">
        <v>288</v>
      </c>
    </row>
    <row r="3" spans="1:113" x14ac:dyDescent="0.2">
      <c r="D3" s="12"/>
      <c r="E3" s="12"/>
      <c r="F3" s="12"/>
      <c r="G3" s="12"/>
      <c r="H3" s="12"/>
      <c r="I3" s="12"/>
      <c r="J3" s="12"/>
      <c r="K3" s="12"/>
      <c r="L3" s="12"/>
      <c r="M3" s="12"/>
      <c r="N3" s="12"/>
      <c r="O3" s="12"/>
      <c r="P3" s="12"/>
      <c r="Q3" s="12"/>
      <c r="R3" s="12"/>
      <c r="S3" s="12"/>
      <c r="T3" s="12"/>
      <c r="U3" s="12"/>
      <c r="V3" s="12"/>
      <c r="W3" s="11" t="s">
        <v>286</v>
      </c>
      <c r="X3" s="12">
        <v>2</v>
      </c>
      <c r="Y3" s="54" t="s">
        <v>289</v>
      </c>
      <c r="Z3" s="54" t="s">
        <v>290</v>
      </c>
    </row>
    <row r="4" spans="1:113" x14ac:dyDescent="0.2">
      <c r="D4" s="12"/>
      <c r="E4" s="12"/>
      <c r="F4" s="12"/>
      <c r="G4" s="12"/>
      <c r="H4" s="12"/>
      <c r="I4" s="12"/>
      <c r="J4" s="12"/>
      <c r="K4" s="12"/>
      <c r="L4" s="12"/>
      <c r="M4" s="12"/>
      <c r="N4" s="12"/>
      <c r="O4" s="12"/>
      <c r="P4" s="12"/>
      <c r="Q4" s="12"/>
      <c r="R4" s="12"/>
      <c r="S4" s="12"/>
      <c r="T4" s="12"/>
      <c r="U4" s="12"/>
      <c r="V4" s="12"/>
      <c r="W4" s="11" t="s">
        <v>286</v>
      </c>
      <c r="X4" s="12">
        <v>3</v>
      </c>
      <c r="Y4" s="54" t="s">
        <v>291</v>
      </c>
      <c r="Z4" s="54" t="s">
        <v>292</v>
      </c>
    </row>
    <row r="5" spans="1:113" x14ac:dyDescent="0.2">
      <c r="AA5" t="str">
        <f>(LEFT($Z9,4)+IF(RIGHT($Z9,2)+AA$7=12,0,QUOTIENT(RIGHT($Z9,2)+AA$7,12)))&amp;IF(RIGHT($Z9,2)+AA$7&lt;10,"0"&amp;MOD(RIGHT($Z9,2)+AA$7,12),IF(MOD(RIGHT($Z9,2)+AA$7,12)=0,12,IF(MOD(RIGHT($Z9,2)+AA$7,12)&lt;10,"0"&amp;MOD(RIGHT($Z9,2)+AA$7,12),MOD(RIGHT($Z9,2)+AA$7,12))))</f>
        <v>201601</v>
      </c>
      <c r="AB5" t="str">
        <f t="shared" ref="AB5:AO5" si="0">(LEFT($Z9,4)+IF(RIGHT($Z9,2)+AB$7=12,0,QUOTIENT(RIGHT($Z9,2)+AB$7,12)))&amp;IF(RIGHT($Z9,2)+AB$7&lt;10,"0"&amp;MOD(RIGHT($Z9,2)+AB$7,12),IF(MOD(RIGHT($Z9,2)+AB$7,12)=0,12,IF(MOD(RIGHT($Z9,2)+AB$7,12)&lt;10,"0"&amp;MOD(RIGHT($Z9,2)+AB$7,12),MOD(RIGHT($Z9,2)+AB$7,12))))</f>
        <v>201602</v>
      </c>
      <c r="AC5" t="str">
        <f t="shared" si="0"/>
        <v>201603</v>
      </c>
      <c r="AD5" t="str">
        <f t="shared" si="0"/>
        <v>201604</v>
      </c>
      <c r="AE5" t="str">
        <f t="shared" si="0"/>
        <v>201605</v>
      </c>
      <c r="AF5" t="str">
        <f t="shared" si="0"/>
        <v>201606</v>
      </c>
      <c r="AG5" t="str">
        <f t="shared" si="0"/>
        <v>201607</v>
      </c>
      <c r="AH5" t="str">
        <f t="shared" si="0"/>
        <v>201608</v>
      </c>
      <c r="AI5" t="str">
        <f t="shared" si="0"/>
        <v>201609</v>
      </c>
      <c r="AJ5" t="str">
        <f t="shared" si="0"/>
        <v>201610</v>
      </c>
      <c r="AK5" t="str">
        <f t="shared" si="0"/>
        <v>201611</v>
      </c>
      <c r="AL5" t="str">
        <f t="shared" si="0"/>
        <v>201612</v>
      </c>
      <c r="AM5" t="str">
        <f t="shared" si="0"/>
        <v>201701</v>
      </c>
      <c r="AN5" t="str">
        <f t="shared" si="0"/>
        <v>201702</v>
      </c>
      <c r="AO5" t="str">
        <f t="shared" si="0"/>
        <v>201703</v>
      </c>
    </row>
    <row r="6" spans="1:113" x14ac:dyDescent="0.2">
      <c r="C6" s="106" t="s">
        <v>293</v>
      </c>
      <c r="D6" s="106"/>
      <c r="E6" s="106"/>
      <c r="F6" s="103" t="s">
        <v>294</v>
      </c>
      <c r="G6" s="104"/>
      <c r="H6" s="105"/>
      <c r="I6" s="106" t="s">
        <v>295</v>
      </c>
      <c r="J6" s="106"/>
      <c r="K6" s="106"/>
      <c r="L6" s="21"/>
      <c r="M6" s="103" t="s">
        <v>296</v>
      </c>
      <c r="N6" s="104"/>
      <c r="O6" s="104"/>
      <c r="P6" s="105"/>
      <c r="R6" s="103" t="s">
        <v>297</v>
      </c>
      <c r="S6" s="104"/>
      <c r="T6" s="104"/>
      <c r="U6" s="105"/>
      <c r="V6" s="21"/>
      <c r="W6" s="13" t="s">
        <v>286</v>
      </c>
      <c r="X6" s="10">
        <v>3</v>
      </c>
      <c r="Z6" s="4" t="s">
        <v>298</v>
      </c>
      <c r="AR6" s="4" t="s">
        <v>299</v>
      </c>
      <c r="AT6" s="2"/>
      <c r="AU6" s="2"/>
      <c r="AV6" s="2"/>
      <c r="BJ6" s="4" t="s">
        <v>300</v>
      </c>
      <c r="CB6" s="4" t="s">
        <v>301</v>
      </c>
      <c r="CT6" s="4" t="s">
        <v>302</v>
      </c>
    </row>
    <row r="7" spans="1:113" outlineLevel="1" x14ac:dyDescent="0.2">
      <c r="Z7" s="4" t="s">
        <v>303</v>
      </c>
      <c r="AA7" s="7">
        <v>0</v>
      </c>
      <c r="AB7" s="5">
        <f>AA7+1</f>
        <v>1</v>
      </c>
      <c r="AC7" s="5">
        <f t="shared" ref="AC7:AL7" si="1">AB7+1</f>
        <v>2</v>
      </c>
      <c r="AD7" s="5">
        <f t="shared" si="1"/>
        <v>3</v>
      </c>
      <c r="AE7" s="5">
        <f t="shared" si="1"/>
        <v>4</v>
      </c>
      <c r="AF7" s="5">
        <f t="shared" si="1"/>
        <v>5</v>
      </c>
      <c r="AG7" s="5">
        <f t="shared" si="1"/>
        <v>6</v>
      </c>
      <c r="AH7" s="5">
        <f t="shared" si="1"/>
        <v>7</v>
      </c>
      <c r="AI7" s="5">
        <f t="shared" si="1"/>
        <v>8</v>
      </c>
      <c r="AJ7" s="5">
        <f t="shared" si="1"/>
        <v>9</v>
      </c>
      <c r="AK7" s="5">
        <f t="shared" si="1"/>
        <v>10</v>
      </c>
      <c r="AL7" s="5">
        <f t="shared" si="1"/>
        <v>11</v>
      </c>
      <c r="AM7" s="5">
        <f>AL7+1</f>
        <v>12</v>
      </c>
      <c r="AN7" s="5">
        <f>AM7+1</f>
        <v>13</v>
      </c>
      <c r="AO7" s="5">
        <f>AN7+1</f>
        <v>14</v>
      </c>
      <c r="AP7" s="29"/>
      <c r="AQ7" s="29"/>
      <c r="AR7" s="4" t="s">
        <v>303</v>
      </c>
      <c r="AS7" s="7">
        <v>0</v>
      </c>
      <c r="AT7" s="5">
        <f t="shared" ref="AT7:BG7" si="2">AS7+1</f>
        <v>1</v>
      </c>
      <c r="AU7" s="5">
        <f t="shared" si="2"/>
        <v>2</v>
      </c>
      <c r="AV7" s="5">
        <f t="shared" si="2"/>
        <v>3</v>
      </c>
      <c r="AW7" s="5">
        <f t="shared" si="2"/>
        <v>4</v>
      </c>
      <c r="AX7" s="5">
        <f t="shared" si="2"/>
        <v>5</v>
      </c>
      <c r="AY7" s="5">
        <f t="shared" si="2"/>
        <v>6</v>
      </c>
      <c r="AZ7" s="5">
        <f t="shared" si="2"/>
        <v>7</v>
      </c>
      <c r="BA7" s="5">
        <f t="shared" si="2"/>
        <v>8</v>
      </c>
      <c r="BB7" s="5">
        <f t="shared" si="2"/>
        <v>9</v>
      </c>
      <c r="BC7" s="5">
        <f t="shared" si="2"/>
        <v>10</v>
      </c>
      <c r="BD7" s="5">
        <f t="shared" si="2"/>
        <v>11</v>
      </c>
      <c r="BE7" s="5">
        <f t="shared" si="2"/>
        <v>12</v>
      </c>
      <c r="BF7" s="5">
        <f t="shared" si="2"/>
        <v>13</v>
      </c>
      <c r="BG7" s="5">
        <f t="shared" si="2"/>
        <v>14</v>
      </c>
      <c r="BH7" s="29"/>
      <c r="BI7" s="29"/>
      <c r="BJ7" s="4" t="s">
        <v>303</v>
      </c>
      <c r="BK7" s="7">
        <v>0</v>
      </c>
      <c r="BL7" s="5">
        <f t="shared" ref="BL7:BY7" si="3">BK7+1</f>
        <v>1</v>
      </c>
      <c r="BM7" s="5">
        <f t="shared" si="3"/>
        <v>2</v>
      </c>
      <c r="BN7" s="5">
        <f t="shared" si="3"/>
        <v>3</v>
      </c>
      <c r="BO7" s="5">
        <f t="shared" si="3"/>
        <v>4</v>
      </c>
      <c r="BP7" s="5">
        <f t="shared" si="3"/>
        <v>5</v>
      </c>
      <c r="BQ7" s="5">
        <f t="shared" si="3"/>
        <v>6</v>
      </c>
      <c r="BR7" s="5">
        <f t="shared" si="3"/>
        <v>7</v>
      </c>
      <c r="BS7" s="5">
        <f t="shared" si="3"/>
        <v>8</v>
      </c>
      <c r="BT7" s="5">
        <f t="shared" si="3"/>
        <v>9</v>
      </c>
      <c r="BU7" s="5">
        <f t="shared" si="3"/>
        <v>10</v>
      </c>
      <c r="BV7" s="5">
        <f t="shared" si="3"/>
        <v>11</v>
      </c>
      <c r="BW7" s="5">
        <f t="shared" si="3"/>
        <v>12</v>
      </c>
      <c r="BX7" s="5">
        <f t="shared" si="3"/>
        <v>13</v>
      </c>
      <c r="BY7" s="5">
        <f t="shared" si="3"/>
        <v>14</v>
      </c>
      <c r="BZ7" s="29"/>
      <c r="CB7" s="4" t="s">
        <v>303</v>
      </c>
      <c r="CC7" s="7">
        <v>0</v>
      </c>
      <c r="CD7" s="5">
        <f t="shared" ref="CD7:CQ7" si="4">CC7+1</f>
        <v>1</v>
      </c>
      <c r="CE7" s="5">
        <f t="shared" si="4"/>
        <v>2</v>
      </c>
      <c r="CF7" s="5">
        <f t="shared" si="4"/>
        <v>3</v>
      </c>
      <c r="CG7" s="5">
        <f t="shared" si="4"/>
        <v>4</v>
      </c>
      <c r="CH7" s="5">
        <f t="shared" si="4"/>
        <v>5</v>
      </c>
      <c r="CI7" s="5">
        <f t="shared" si="4"/>
        <v>6</v>
      </c>
      <c r="CJ7" s="5">
        <f t="shared" si="4"/>
        <v>7</v>
      </c>
      <c r="CK7" s="5">
        <f t="shared" si="4"/>
        <v>8</v>
      </c>
      <c r="CL7" s="5">
        <f t="shared" si="4"/>
        <v>9</v>
      </c>
      <c r="CM7" s="5">
        <f t="shared" si="4"/>
        <v>10</v>
      </c>
      <c r="CN7" s="5">
        <f t="shared" si="4"/>
        <v>11</v>
      </c>
      <c r="CO7" s="5">
        <f t="shared" si="4"/>
        <v>12</v>
      </c>
      <c r="CP7" s="5">
        <f t="shared" si="4"/>
        <v>13</v>
      </c>
      <c r="CQ7" s="5">
        <f t="shared" si="4"/>
        <v>14</v>
      </c>
      <c r="CT7" s="4" t="s">
        <v>303</v>
      </c>
      <c r="CU7" s="7">
        <v>0</v>
      </c>
      <c r="CV7" s="5">
        <f t="shared" ref="CV7:DI7" si="5">CU7+1</f>
        <v>1</v>
      </c>
      <c r="CW7" s="5">
        <f t="shared" si="5"/>
        <v>2</v>
      </c>
      <c r="CX7" s="5">
        <f t="shared" si="5"/>
        <v>3</v>
      </c>
      <c r="CY7" s="5">
        <f t="shared" si="5"/>
        <v>4</v>
      </c>
      <c r="CZ7" s="5">
        <f t="shared" si="5"/>
        <v>5</v>
      </c>
      <c r="DA7" s="5">
        <f t="shared" si="5"/>
        <v>6</v>
      </c>
      <c r="DB7" s="5">
        <f t="shared" si="5"/>
        <v>7</v>
      </c>
      <c r="DC7" s="5">
        <f t="shared" si="5"/>
        <v>8</v>
      </c>
      <c r="DD7" s="5">
        <f t="shared" si="5"/>
        <v>9</v>
      </c>
      <c r="DE7" s="5">
        <f t="shared" si="5"/>
        <v>10</v>
      </c>
      <c r="DF7" s="5">
        <f t="shared" si="5"/>
        <v>11</v>
      </c>
      <c r="DG7" s="5">
        <f t="shared" si="5"/>
        <v>12</v>
      </c>
      <c r="DH7" s="5">
        <f t="shared" si="5"/>
        <v>13</v>
      </c>
      <c r="DI7" s="5">
        <f t="shared" si="5"/>
        <v>14</v>
      </c>
    </row>
    <row r="8" spans="1:113" x14ac:dyDescent="0.2">
      <c r="A8" s="1" t="s">
        <v>303</v>
      </c>
      <c r="B8" s="1" t="s">
        <v>304</v>
      </c>
      <c r="C8" s="88" t="s">
        <v>305</v>
      </c>
      <c r="D8" s="88" t="s">
        <v>306</v>
      </c>
      <c r="E8" s="87" t="s">
        <v>307</v>
      </c>
      <c r="F8" s="87">
        <v>1</v>
      </c>
      <c r="G8" s="87">
        <v>2</v>
      </c>
      <c r="H8" s="87">
        <v>3</v>
      </c>
      <c r="I8" s="14">
        <v>1</v>
      </c>
      <c r="J8" s="14">
        <v>2</v>
      </c>
      <c r="K8" s="14">
        <v>3</v>
      </c>
      <c r="L8" s="22"/>
      <c r="M8" s="88" t="s">
        <v>293</v>
      </c>
      <c r="N8" s="88">
        <v>1</v>
      </c>
      <c r="O8" s="88">
        <v>2</v>
      </c>
      <c r="P8" s="88">
        <v>3</v>
      </c>
      <c r="R8" s="87" t="s">
        <v>293</v>
      </c>
      <c r="S8" s="88">
        <v>1</v>
      </c>
      <c r="T8" s="88">
        <v>2</v>
      </c>
      <c r="U8" s="88">
        <v>3</v>
      </c>
      <c r="V8" s="21"/>
      <c r="X8" s="77"/>
      <c r="Z8" s="2"/>
      <c r="AA8" s="8" t="str">
        <f>"T + "&amp;AA7</f>
        <v>T + 0</v>
      </c>
      <c r="AB8" s="8" t="str">
        <f t="shared" ref="AB8:AL8" si="6">"T + "&amp;AB7</f>
        <v>T + 1</v>
      </c>
      <c r="AC8" s="8" t="str">
        <f t="shared" si="6"/>
        <v>T + 2</v>
      </c>
      <c r="AD8" s="8" t="str">
        <f t="shared" si="6"/>
        <v>T + 3</v>
      </c>
      <c r="AE8" s="8" t="str">
        <f t="shared" si="6"/>
        <v>T + 4</v>
      </c>
      <c r="AF8" s="8" t="str">
        <f t="shared" si="6"/>
        <v>T + 5</v>
      </c>
      <c r="AG8" s="8" t="str">
        <f t="shared" si="6"/>
        <v>T + 6</v>
      </c>
      <c r="AH8" s="8" t="str">
        <f t="shared" si="6"/>
        <v>T + 7</v>
      </c>
      <c r="AI8" s="8" t="str">
        <f t="shared" si="6"/>
        <v>T + 8</v>
      </c>
      <c r="AJ8" s="8" t="str">
        <f t="shared" si="6"/>
        <v>T + 9</v>
      </c>
      <c r="AK8" s="8" t="str">
        <f t="shared" si="6"/>
        <v>T + 10</v>
      </c>
      <c r="AL8" s="8" t="str">
        <f t="shared" si="6"/>
        <v>T + 11</v>
      </c>
      <c r="AM8" s="8" t="str">
        <f>"T + "&amp;AM7</f>
        <v>T + 12</v>
      </c>
      <c r="AN8" s="8" t="str">
        <f>"T + "&amp;AN7</f>
        <v>T + 13</v>
      </c>
      <c r="AO8" s="8" t="str">
        <f>"T + "&amp;AO7</f>
        <v>T + 14</v>
      </c>
      <c r="AP8" s="30"/>
      <c r="AQ8" s="30"/>
      <c r="AR8" s="2"/>
      <c r="AS8" s="8" t="str">
        <f>"T + "&amp;AS7</f>
        <v>T + 0</v>
      </c>
      <c r="AT8" s="8" t="str">
        <f t="shared" ref="AT8:BG8" si="7">"T + "&amp;AT7</f>
        <v>T + 1</v>
      </c>
      <c r="AU8" s="8" t="str">
        <f t="shared" si="7"/>
        <v>T + 2</v>
      </c>
      <c r="AV8" s="8" t="str">
        <f t="shared" si="7"/>
        <v>T + 3</v>
      </c>
      <c r="AW8" s="8" t="str">
        <f t="shared" si="7"/>
        <v>T + 4</v>
      </c>
      <c r="AX8" s="8" t="str">
        <f t="shared" si="7"/>
        <v>T + 5</v>
      </c>
      <c r="AY8" s="8" t="str">
        <f t="shared" si="7"/>
        <v>T + 6</v>
      </c>
      <c r="AZ8" s="8" t="str">
        <f t="shared" si="7"/>
        <v>T + 7</v>
      </c>
      <c r="BA8" s="8" t="str">
        <f t="shared" si="7"/>
        <v>T + 8</v>
      </c>
      <c r="BB8" s="8" t="str">
        <f t="shared" si="7"/>
        <v>T + 9</v>
      </c>
      <c r="BC8" s="8" t="str">
        <f t="shared" si="7"/>
        <v>T + 10</v>
      </c>
      <c r="BD8" s="8" t="str">
        <f t="shared" si="7"/>
        <v>T + 11</v>
      </c>
      <c r="BE8" s="8" t="str">
        <f t="shared" si="7"/>
        <v>T + 12</v>
      </c>
      <c r="BF8" s="8" t="str">
        <f t="shared" si="7"/>
        <v>T + 13</v>
      </c>
      <c r="BG8" s="8" t="str">
        <f t="shared" si="7"/>
        <v>T + 14</v>
      </c>
      <c r="BH8" s="30"/>
      <c r="BI8" s="30"/>
      <c r="BJ8" s="2"/>
      <c r="BK8" s="8" t="str">
        <f>"T + "&amp;BK7</f>
        <v>T + 0</v>
      </c>
      <c r="BL8" s="8" t="str">
        <f t="shared" ref="BL8:BV8" si="8">"T + "&amp;BL7</f>
        <v>T + 1</v>
      </c>
      <c r="BM8" s="8" t="str">
        <f t="shared" si="8"/>
        <v>T + 2</v>
      </c>
      <c r="BN8" s="8" t="str">
        <f t="shared" si="8"/>
        <v>T + 3</v>
      </c>
      <c r="BO8" s="8" t="str">
        <f t="shared" si="8"/>
        <v>T + 4</v>
      </c>
      <c r="BP8" s="8" t="str">
        <f t="shared" si="8"/>
        <v>T + 5</v>
      </c>
      <c r="BQ8" s="8" t="str">
        <f t="shared" si="8"/>
        <v>T + 6</v>
      </c>
      <c r="BR8" s="8" t="str">
        <f t="shared" si="8"/>
        <v>T + 7</v>
      </c>
      <c r="BS8" s="8" t="str">
        <f t="shared" si="8"/>
        <v>T + 8</v>
      </c>
      <c r="BT8" s="8" t="str">
        <f t="shared" si="8"/>
        <v>T + 9</v>
      </c>
      <c r="BU8" s="8" t="str">
        <f t="shared" si="8"/>
        <v>T + 10</v>
      </c>
      <c r="BV8" s="8" t="str">
        <f t="shared" si="8"/>
        <v>T + 11</v>
      </c>
      <c r="BW8" s="8" t="str">
        <f>"T + "&amp;BW7</f>
        <v>T + 12</v>
      </c>
      <c r="BX8" s="8" t="str">
        <f>"T + "&amp;BX7</f>
        <v>T + 13</v>
      </c>
      <c r="BY8" s="8" t="str">
        <f>"T + "&amp;BY7</f>
        <v>T + 14</v>
      </c>
      <c r="BZ8" s="30"/>
      <c r="CB8" s="2"/>
      <c r="CC8" s="8" t="str">
        <f>"T + "&amp;CC7</f>
        <v>T + 0</v>
      </c>
      <c r="CD8" s="8" t="str">
        <f t="shared" ref="CD8:CQ8" si="9">"T + "&amp;CD7</f>
        <v>T + 1</v>
      </c>
      <c r="CE8" s="8" t="str">
        <f t="shared" si="9"/>
        <v>T + 2</v>
      </c>
      <c r="CF8" s="8" t="str">
        <f t="shared" si="9"/>
        <v>T + 3</v>
      </c>
      <c r="CG8" s="8" t="str">
        <f t="shared" si="9"/>
        <v>T + 4</v>
      </c>
      <c r="CH8" s="8" t="str">
        <f t="shared" si="9"/>
        <v>T + 5</v>
      </c>
      <c r="CI8" s="8" t="str">
        <f t="shared" si="9"/>
        <v>T + 6</v>
      </c>
      <c r="CJ8" s="8" t="str">
        <f t="shared" si="9"/>
        <v>T + 7</v>
      </c>
      <c r="CK8" s="8" t="str">
        <f t="shared" si="9"/>
        <v>T + 8</v>
      </c>
      <c r="CL8" s="8" t="str">
        <f t="shared" si="9"/>
        <v>T + 9</v>
      </c>
      <c r="CM8" s="8" t="str">
        <f t="shared" si="9"/>
        <v>T + 10</v>
      </c>
      <c r="CN8" s="8" t="str">
        <f t="shared" si="9"/>
        <v>T + 11</v>
      </c>
      <c r="CO8" s="8" t="str">
        <f t="shared" si="9"/>
        <v>T + 12</v>
      </c>
      <c r="CP8" s="8" t="str">
        <f t="shared" si="9"/>
        <v>T + 13</v>
      </c>
      <c r="CQ8" s="8" t="str">
        <f t="shared" si="9"/>
        <v>T + 14</v>
      </c>
      <c r="CT8" s="2"/>
      <c r="CU8" s="8" t="str">
        <f>"T + "&amp;CU7</f>
        <v>T + 0</v>
      </c>
      <c r="CV8" s="8" t="str">
        <f t="shared" ref="CV8:DI8" si="10">"T + "&amp;CV7</f>
        <v>T + 1</v>
      </c>
      <c r="CW8" s="8" t="str">
        <f t="shared" si="10"/>
        <v>T + 2</v>
      </c>
      <c r="CX8" s="8" t="str">
        <f t="shared" si="10"/>
        <v>T + 3</v>
      </c>
      <c r="CY8" s="8" t="str">
        <f t="shared" si="10"/>
        <v>T + 4</v>
      </c>
      <c r="CZ8" s="8" t="str">
        <f t="shared" si="10"/>
        <v>T + 5</v>
      </c>
      <c r="DA8" s="8" t="str">
        <f t="shared" si="10"/>
        <v>T + 6</v>
      </c>
      <c r="DB8" s="8" t="str">
        <f t="shared" si="10"/>
        <v>T + 7</v>
      </c>
      <c r="DC8" s="8" t="str">
        <f t="shared" si="10"/>
        <v>T + 8</v>
      </c>
      <c r="DD8" s="8" t="str">
        <f t="shared" si="10"/>
        <v>T + 9</v>
      </c>
      <c r="DE8" s="8" t="str">
        <f t="shared" si="10"/>
        <v>T + 10</v>
      </c>
      <c r="DF8" s="8" t="str">
        <f t="shared" si="10"/>
        <v>T + 11</v>
      </c>
      <c r="DG8" s="8" t="str">
        <f t="shared" si="10"/>
        <v>T + 12</v>
      </c>
      <c r="DH8" s="8" t="str">
        <f t="shared" si="10"/>
        <v>T + 13</v>
      </c>
      <c r="DI8" s="8" t="str">
        <f t="shared" si="10"/>
        <v>T + 14</v>
      </c>
    </row>
    <row r="9" spans="1:113" x14ac:dyDescent="0.2">
      <c r="A9">
        <v>0</v>
      </c>
      <c r="B9" s="9">
        <f>MIN(DB!E:E)</f>
        <v>201601</v>
      </c>
      <c r="C9" s="3">
        <f>COUNTIFS(DB!$G:$G,1,DB!$F:$F,"&lt;="&amp;B9)</f>
        <v>51</v>
      </c>
      <c r="D9" s="3">
        <f>F9+G9+H9</f>
        <v>51</v>
      </c>
      <c r="E9" s="15">
        <f t="shared" ref="E9:E16" si="11">I9+J9+K9</f>
        <v>51</v>
      </c>
      <c r="F9" s="17">
        <f>COUNTIFS(DB!$E:$E,$B9,DB!$I:$I,$Y$2,DB!$I:$I,$Z$2,DB!$H:$H,1)</f>
        <v>0</v>
      </c>
      <c r="G9" s="18">
        <f>COUNTIFS(DB!$E:$E,$B9,DB!$I:$I,$Y$3,DB!$I:$I,$Z$3,DB!$H:$H,1)</f>
        <v>10</v>
      </c>
      <c r="H9" s="18">
        <f>COUNTIFS(DB!$E:$E,$B9,DB!$I:$I,$Y$4,DB!$I:$I,$Z$4,DB!$H:$H,1)</f>
        <v>41</v>
      </c>
      <c r="I9" s="17">
        <f>COUNTIFS(DB!$E:$E,$B9,DB!$F:$F,$B9,DB!$I:$I,$Y$2,DB!$I:$I,$Z$2,DB!$H:$H,1)</f>
        <v>0</v>
      </c>
      <c r="J9" s="18">
        <f>COUNTIFS(DB!$E:$E,$B9,DB!$F:$F,$B9,DB!$I:$I,$Y$3,DB!$I:$I,$Z$3,DB!$H:$H,1)</f>
        <v>10</v>
      </c>
      <c r="K9" s="18">
        <f>COUNTIFS(DB!$E:$E,$B9,DB!$F:$F,$B9,DB!$I:$I,$Y$4,DB!$I:$I,$Z$4,DB!$H:$H,1)</f>
        <v>41</v>
      </c>
      <c r="L9" s="18"/>
      <c r="M9" s="3">
        <f>SUMIFS(DB!$C:$C,DB!$E:$E,$B9)</f>
        <v>7520.96</v>
      </c>
      <c r="N9" s="3">
        <f>SUMIFS(DB!$C:$C,DB!$E:$E,$B9,DB!$I:$I,$Y$2,DB!$I:$I,$Z$2)</f>
        <v>0</v>
      </c>
      <c r="O9" s="3">
        <f>SUMIFS(DB!$C:$C,DB!$E:$E,$B9,DB!$I:$I,$Y$3,DB!$I:$I,$Z$3)</f>
        <v>5192</v>
      </c>
      <c r="P9" s="3">
        <f>SUMIFS(DB!$C:$C,DB!$E:$E,$B9,DB!$I:$I,$Y$4,DB!$I:$I,$Z$4)</f>
        <v>2328.96</v>
      </c>
      <c r="Q9" s="3"/>
      <c r="R9" s="15">
        <f t="shared" ref="R9:R16" si="12">S9+T9+U9</f>
        <v>7520.96</v>
      </c>
      <c r="S9" s="17">
        <f>SUMIFS(DB!$C:$C,DB!$E:$E,(LEFT($Z9,4)+IF(RIGHT($Z9,2)+AA$7=12,0,QUOTIENT(RIGHT($Z9,2)+AA$7,12)))&amp;IF(RIGHT($Z9,2)+AA$7&lt;10,"0"&amp;MOD(RIGHT($Z9,2)+AA$7,12),IF(MOD(RIGHT($Z9,2)+AA$7,12)=0,12,IF(MOD(RIGHT($Z9,2)+AA$7,12)&lt;10,"0"&amp;MOD(RIGHT($Z9,2)+AA$7,12),MOD(RIGHT($Z9,2)+AA$7,12)))),DB!$F:$F,$Z9,DB!$I:$I,$Y$2,DB!$I:$I,$Z$2)</f>
        <v>0</v>
      </c>
      <c r="T9" s="18">
        <f>SUMIFS(DB!$C:$C,DB!$E:$E,(LEFT($Z9,4)+IF(RIGHT($Z9,2)+AA$7=12,0,QUOTIENT(RIGHT($Z9,2)+AA$7,12)))&amp;IF(RIGHT($Z9,2)+AA$7&lt;10,"0"&amp;MOD(RIGHT($Z9,2)+AA$7,12),IF(MOD(RIGHT($Z9,2)+AA$7,12)=0,12,IF(MOD(RIGHT($Z9,2)+AA$7,12)&lt;10,"0"&amp;MOD(RIGHT($Z9,2)+AA$7,12),MOD(RIGHT($Z9,2)+AA$7,12)))),DB!$F:$F,$Z9,DB!$I:$I,$Y$3,DB!$I:$I,$Z$3)</f>
        <v>5192</v>
      </c>
      <c r="U9" s="18">
        <f>SUMIFS(DB!$C:$C,DB!$E:$E,(LEFT($Z9,4)+IF(RIGHT($Z9,2)+AA$7=12,0,QUOTIENT(RIGHT($Z9,2)+AA$7,12)))&amp;IF(RIGHT($Z9,2)+AA$7&lt;10,"0"&amp;MOD(RIGHT($Z9,2)+AA$7,12),IF(MOD(RIGHT($Z9,2)+AA$7,12)=0,12,IF(MOD(RIGHT($Z9,2)+AA$7,12)&lt;10,"0"&amp;MOD(RIGHT($Z9,2)+AA$7,12),MOD(RIGHT($Z9,2)+AA$7,12)))),DB!$F:$F,$Z9,DB!$I:$I,$Y$4,DB!$I:$I,$Z$4)</f>
        <v>2328.96</v>
      </c>
      <c r="V9" s="18"/>
      <c r="Z9" s="9">
        <f t="shared" ref="Z9:Z26" si="13">B9</f>
        <v>201601</v>
      </c>
      <c r="AA9" s="3">
        <f>COUNTIFS(DB!$E:$E,(LEFT($Z9,4)+IF(MOD(RIGHT($Z9,2)+AA$7,12)=0,QUOTIENT(RIGHT($Z9,2)+AA$7,12)-1,QUOTIENT(RIGHT($Z9,2)+AA$7,12)))&amp;IF(RIGHT($Z9,2)+AA$7&lt;10,"0"&amp;MOD(RIGHT($Z9,2)+AA$7,12),IF(MOD(RIGHT($Z9,2)+AA$7,12)=0,12,IF(MOD(RIGHT($Z9,2)+AA$7,12)&lt;10,"0"&amp;MOD(RIGHT($Z9,2)+AA$7,12),MOD(RIGHT($Z9,2)+AA$7,12)))),DB!$F:$F,$Z9,DB!$I:$I,CHOOSE($X$6,$Y$2,$Y$3,$Y$4,),DB!$I:$I,CHOOSE($X$6,$Z$2,$Z$3,$Z$4),DB!$H:$H,1)</f>
        <v>41</v>
      </c>
      <c r="AB9" s="3">
        <f>COUNTIFS(DB!$E:$E,(LEFT($Z9,4)+IF(MOD(RIGHT($Z9,2)+AB$7,12)=0,QUOTIENT(RIGHT($Z9,2)+AB$7,12)-1,QUOTIENT(RIGHT($Z9,2)+AB$7,12)))&amp;IF(RIGHT($Z9,2)+AB$7&lt;10,"0"&amp;MOD(RIGHT($Z9,2)+AB$7,12),IF(MOD(RIGHT($Z9,2)+AB$7,12)=0,12,IF(MOD(RIGHT($Z9,2)+AB$7,12)&lt;10,"0"&amp;MOD(RIGHT($Z9,2)+AB$7,12),MOD(RIGHT($Z9,2)+AB$7,12)))),DB!$F:$F,$Z9,DB!$I:$I,CHOOSE($X$6,$Y$2,$Y$3,$Y$4,),DB!$I:$I,CHOOSE($X$6,$Z$2,$Z$3,$Z$4),DB!$H:$H,1)</f>
        <v>22</v>
      </c>
      <c r="AC9" s="3">
        <f>COUNTIFS(DB!$E:$E,(LEFT($Z9,4)+IF(MOD(RIGHT($Z9,2)+AC$7,12)=0,QUOTIENT(RIGHT($Z9,2)+AC$7,12)-1,QUOTIENT(RIGHT($Z9,2)+AC$7,12)))&amp;IF(RIGHT($Z9,2)+AC$7&lt;10,"0"&amp;MOD(RIGHT($Z9,2)+AC$7,12),IF(MOD(RIGHT($Z9,2)+AC$7,12)=0,12,IF(MOD(RIGHT($Z9,2)+AC$7,12)&lt;10,"0"&amp;MOD(RIGHT($Z9,2)+AC$7,12),MOD(RIGHT($Z9,2)+AC$7,12)))),DB!$F:$F,$Z9,DB!$I:$I,CHOOSE($X$6,$Y$2,$Y$3,$Y$4,),DB!$I:$I,CHOOSE($X$6,$Z$2,$Z$3,$Z$4),DB!$H:$H,1)</f>
        <v>17</v>
      </c>
      <c r="AD9" s="3">
        <f>COUNTIFS(DB!$E:$E,(LEFT($Z9,4)+IF(MOD(RIGHT($Z9,2)+AD$7,12)=0,QUOTIENT(RIGHT($Z9,2)+AD$7,12)-1,QUOTIENT(RIGHT($Z9,2)+AD$7,12)))&amp;IF(RIGHT($Z9,2)+AD$7&lt;10,"0"&amp;MOD(RIGHT($Z9,2)+AD$7,12),IF(MOD(RIGHT($Z9,2)+AD$7,12)=0,12,IF(MOD(RIGHT($Z9,2)+AD$7,12)&lt;10,"0"&amp;MOD(RIGHT($Z9,2)+AD$7,12),MOD(RIGHT($Z9,2)+AD$7,12)))),DB!$F:$F,$Z9,DB!$I:$I,CHOOSE($X$6,$Y$2,$Y$3,$Y$4,),DB!$I:$I,CHOOSE($X$6,$Z$2,$Z$3,$Z$4),DB!$H:$H,1)</f>
        <v>19</v>
      </c>
      <c r="AE9" s="3">
        <f>COUNTIFS(DB!$E:$E,(LEFT($Z9,4)+IF(MOD(RIGHT($Z9,2)+AE$7,12)=0,QUOTIENT(RIGHT($Z9,2)+AE$7,12)-1,QUOTIENT(RIGHT($Z9,2)+AE$7,12)))&amp;IF(RIGHT($Z9,2)+AE$7&lt;10,"0"&amp;MOD(RIGHT($Z9,2)+AE$7,12),IF(MOD(RIGHT($Z9,2)+AE$7,12)=0,12,IF(MOD(RIGHT($Z9,2)+AE$7,12)&lt;10,"0"&amp;MOD(RIGHT($Z9,2)+AE$7,12),MOD(RIGHT($Z9,2)+AE$7,12)))),DB!$F:$F,$Z9,DB!$I:$I,CHOOSE($X$6,$Y$2,$Y$3,$Y$4,),DB!$I:$I,CHOOSE($X$6,$Z$2,$Z$3,$Z$4),DB!$H:$H,1)</f>
        <v>13</v>
      </c>
      <c r="AF9" s="3">
        <f>COUNTIFS(DB!$E:$E,(LEFT($Z9,4)+IF(MOD(RIGHT($Z9,2)+AF$7,12)=0,QUOTIENT(RIGHT($Z9,2)+AF$7,12)-1,QUOTIENT(RIGHT($Z9,2)+AF$7,12)))&amp;IF(RIGHT($Z9,2)+AF$7&lt;10,"0"&amp;MOD(RIGHT($Z9,2)+AF$7,12),IF(MOD(RIGHT($Z9,2)+AF$7,12)=0,12,IF(MOD(RIGHT($Z9,2)+AF$7,12)&lt;10,"0"&amp;MOD(RIGHT($Z9,2)+AF$7,12),MOD(RIGHT($Z9,2)+AF$7,12)))),DB!$F:$F,$Z9,DB!$I:$I,CHOOSE($X$6,$Y$2,$Y$3,$Y$4,),DB!$I:$I,CHOOSE($X$6,$Z$2,$Z$3,$Z$4),DB!$H:$H,1)</f>
        <v>11</v>
      </c>
      <c r="AG9" s="3">
        <f>COUNTIFS(DB!$E:$E,(LEFT($Z9,4)+IF(MOD(RIGHT($Z9,2)+AG$7,12)=0,QUOTIENT(RIGHT($Z9,2)+AG$7,12)-1,QUOTIENT(RIGHT($Z9,2)+AG$7,12)))&amp;IF(RIGHT($Z9,2)+AG$7&lt;10,"0"&amp;MOD(RIGHT($Z9,2)+AG$7,12),IF(MOD(RIGHT($Z9,2)+AG$7,12)=0,12,IF(MOD(RIGHT($Z9,2)+AG$7,12)&lt;10,"0"&amp;MOD(RIGHT($Z9,2)+AG$7,12),MOD(RIGHT($Z9,2)+AG$7,12)))),DB!$F:$F,$Z9,DB!$I:$I,CHOOSE($X$6,$Y$2,$Y$3,$Y$4,),DB!$I:$I,CHOOSE($X$6,$Z$2,$Z$3,$Z$4),DB!$H:$H,1)</f>
        <v>13</v>
      </c>
      <c r="AH9" s="3">
        <f>COUNTIFS(DB!$E:$E,(LEFT($Z9,4)+IF(MOD(RIGHT($Z9,2)+AH$7,12)=0,QUOTIENT(RIGHT($Z9,2)+AH$7,12)-1,QUOTIENT(RIGHT($Z9,2)+AH$7,12)))&amp;IF(RIGHT($Z9,2)+AH$7&lt;10,"0"&amp;MOD(RIGHT($Z9,2)+AH$7,12),IF(MOD(RIGHT($Z9,2)+AH$7,12)=0,12,IF(MOD(RIGHT($Z9,2)+AH$7,12)&lt;10,"0"&amp;MOD(RIGHT($Z9,2)+AH$7,12),MOD(RIGHT($Z9,2)+AH$7,12)))),DB!$F:$F,$Z9,DB!$I:$I,CHOOSE($X$6,$Y$2,$Y$3,$Y$4,),DB!$I:$I,CHOOSE($X$6,$Z$2,$Z$3,$Z$4),DB!$H:$H,1)</f>
        <v>10</v>
      </c>
      <c r="AI9" s="3">
        <f>COUNTIFS(DB!$E:$E,(LEFT($Z9,4)+IF(MOD(RIGHT($Z9,2)+AI$7,12)=0,QUOTIENT(RIGHT($Z9,2)+AI$7,12)-1,QUOTIENT(RIGHT($Z9,2)+AI$7,12)))&amp;IF(RIGHT($Z9,2)+AI$7&lt;10,"0"&amp;MOD(RIGHT($Z9,2)+AI$7,12),IF(MOD(RIGHT($Z9,2)+AI$7,12)=0,12,IF(MOD(RIGHT($Z9,2)+AI$7,12)&lt;10,"0"&amp;MOD(RIGHT($Z9,2)+AI$7,12),MOD(RIGHT($Z9,2)+AI$7,12)))),DB!$F:$F,$Z9,DB!$I:$I,CHOOSE($X$6,$Y$2,$Y$3,$Y$4,),DB!$I:$I,CHOOSE($X$6,$Z$2,$Z$3,$Z$4),DB!$H:$H,1)</f>
        <v>0</v>
      </c>
      <c r="AJ9" s="3">
        <f>COUNTIFS(DB!$E:$E,(LEFT($Z9,4)+IF(MOD(RIGHT($Z9,2)+AJ$7,12)=0,QUOTIENT(RIGHT($Z9,2)+AJ$7,12)-1,QUOTIENT(RIGHT($Z9,2)+AJ$7,12)))&amp;IF(RIGHT($Z9,2)+AJ$7&lt;10,"0"&amp;MOD(RIGHT($Z9,2)+AJ$7,12),IF(MOD(RIGHT($Z9,2)+AJ$7,12)=0,12,IF(MOD(RIGHT($Z9,2)+AJ$7,12)&lt;10,"0"&amp;MOD(RIGHT($Z9,2)+AJ$7,12),MOD(RIGHT($Z9,2)+AJ$7,12)))),DB!$F:$F,$Z9,DB!$I:$I,CHOOSE($X$6,$Y$2,$Y$3,$Y$4,),DB!$I:$I,CHOOSE($X$6,$Z$2,$Z$3,$Z$4),DB!$H:$H,1)</f>
        <v>0</v>
      </c>
      <c r="AK9" s="3">
        <f>COUNTIFS(DB!$E:$E,(LEFT($Z9,4)+IF(MOD(RIGHT($Z9,2)+AK$7,12)=0,QUOTIENT(RIGHT($Z9,2)+AK$7,12)-1,QUOTIENT(RIGHT($Z9,2)+AK$7,12)))&amp;IF(RIGHT($Z9,2)+AK$7&lt;10,"0"&amp;MOD(RIGHT($Z9,2)+AK$7,12),IF(MOD(RIGHT($Z9,2)+AK$7,12)=0,12,IF(MOD(RIGHT($Z9,2)+AK$7,12)&lt;10,"0"&amp;MOD(RIGHT($Z9,2)+AK$7,12),MOD(RIGHT($Z9,2)+AK$7,12)))),DB!$F:$F,$Z9,DB!$I:$I,CHOOSE($X$6,$Y$2,$Y$3,$Y$4,),DB!$I:$I,CHOOSE($X$6,$Z$2,$Z$3,$Z$4),DB!$H:$H,1)</f>
        <v>0</v>
      </c>
      <c r="AL9" s="3">
        <f>COUNTIFS(DB!$E:$E,(LEFT($Z9,4)+IF(MOD(RIGHT($Z9,2)+AL$7,12)=0,QUOTIENT(RIGHT($Z9,2)+AL$7,12)-1,QUOTIENT(RIGHT($Z9,2)+AL$7,12)))&amp;IF(RIGHT($Z9,2)+AL$7&lt;10,"0"&amp;MOD(RIGHT($Z9,2)+AL$7,12),IF(MOD(RIGHT($Z9,2)+AL$7,12)=0,12,IF(MOD(RIGHT($Z9,2)+AL$7,12)&lt;10,"0"&amp;MOD(RIGHT($Z9,2)+AL$7,12),MOD(RIGHT($Z9,2)+AL$7,12)))),DB!$F:$F,$Z9,DB!$I:$I,CHOOSE($X$6,$Y$2,$Y$3,$Y$4,),DB!$I:$I,CHOOSE($X$6,$Z$2,$Z$3,$Z$4),DB!$H:$H,1)</f>
        <v>0</v>
      </c>
      <c r="AM9" s="3">
        <f>COUNTIFS(DB!$E:$E,(LEFT($Z9,4)+IF(MOD(RIGHT($Z9,2)+AM$7,12)=0,QUOTIENT(RIGHT($Z9,2)+AM$7,12)-1,QUOTIENT(RIGHT($Z9,2)+AM$7,12)))&amp;IF(RIGHT($Z9,2)+AM$7&lt;10,"0"&amp;MOD(RIGHT($Z9,2)+AM$7,12),IF(MOD(RIGHT($Z9,2)+AM$7,12)=0,12,IF(MOD(RIGHT($Z9,2)+AM$7,12)&lt;10,"0"&amp;MOD(RIGHT($Z9,2)+AM$7,12),MOD(RIGHT($Z9,2)+AM$7,12)))),DB!$F:$F,$Z9,DB!$I:$I,CHOOSE($X$6,$Y$2,$Y$3,$Y$4,),DB!$I:$I,CHOOSE($X$6,$Z$2,$Z$3,$Z$4),DB!$H:$H,1)</f>
        <v>0</v>
      </c>
      <c r="AN9" s="3">
        <f>COUNTIFS(DB!$E:$E,(LEFT($Z9,4)+IF(MOD(RIGHT($Z9,2)+AN$7,12)=0,QUOTIENT(RIGHT($Z9,2)+AN$7,12)-1,QUOTIENT(RIGHT($Z9,2)+AN$7,12)))&amp;IF(RIGHT($Z9,2)+AN$7&lt;10,"0"&amp;MOD(RIGHT($Z9,2)+AN$7,12),IF(MOD(RIGHT($Z9,2)+AN$7,12)=0,12,IF(MOD(RIGHT($Z9,2)+AN$7,12)&lt;10,"0"&amp;MOD(RIGHT($Z9,2)+AN$7,12),MOD(RIGHT($Z9,2)+AN$7,12)))),DB!$F:$F,$Z9,DB!$I:$I,CHOOSE($X$6,$Y$2,$Y$3,$Y$4,),DB!$I:$I,CHOOSE($X$6,$Z$2,$Z$3,$Z$4),DB!$H:$H,1)</f>
        <v>0</v>
      </c>
      <c r="AO9" s="3">
        <f>COUNTIFS(DB!$E:$E,(LEFT($Z9,4)+IF(MOD(RIGHT($Z9,2)+AO$7,12)=0,QUOTIENT(RIGHT($Z9,2)+AO$7,12)-1,QUOTIENT(RIGHT($Z9,2)+AO$7,12)))&amp;IF(RIGHT($Z9,2)+AO$7&lt;10,"0"&amp;MOD(RIGHT($Z9,2)+AO$7,12),IF(MOD(RIGHT($Z9,2)+AO$7,12)=0,12,IF(MOD(RIGHT($Z9,2)+AO$7,12)&lt;10,"0"&amp;MOD(RIGHT($Z9,2)+AO$7,12),MOD(RIGHT($Z9,2)+AO$7,12)))),DB!$F:$F,$Z9,DB!$I:$I,CHOOSE($X$6,$Y$2,$Y$3,$Y$4,),DB!$I:$I,CHOOSE($X$6,$Z$2,$Z$3,$Z$4),DB!$H:$H,1)</f>
        <v>0</v>
      </c>
      <c r="AP9" s="3"/>
      <c r="AQ9" s="3"/>
      <c r="AR9" s="9">
        <f t="shared" ref="AR9:AR26" si="14">Z9</f>
        <v>201601</v>
      </c>
      <c r="AS9" s="3">
        <f>COUNTIFS(DB!$E:$E,(LEFT($Z9,4)+IF(MOD(RIGHT($Z9,2)+AS$7,12)=0,QUOTIENT(RIGHT($Z9,2)+AS$7,12)-1,QUOTIENT(RIGHT($Z9,2)+AS$7,12)))&amp;IF(RIGHT($Z9,2)+AS$7&lt;10,"0"&amp;MOD(RIGHT($Z9,2)+AS$7,12),IF(MOD(RIGHT($Z9,2)+AS$7,12)=0,12,IF(MOD(RIGHT($Z9,2)+AS$7,12)&lt;10,"0"&amp;MOD(RIGHT($Z9,2)+AS$7,12),MOD(RIGHT($Z9,2)+AS$7,12)))),DB!$F:$F,$Z9,DB!$I:$I,CHOOSE($X$6,$Y$2,$Y$3,$Y$4,),DB!$I:$I,CHOOSE($X$6,$Z$2,$Z$3,$Z$4))</f>
        <v>41</v>
      </c>
      <c r="AT9" s="3">
        <f>COUNTIFS(DB!$E:$E,(LEFT($Z9,4)+IF(MOD(RIGHT($Z9,2)+AT$7,12)=0,QUOTIENT(RIGHT($Z9,2)+AT$7,12)-1,QUOTIENT(RIGHT($Z9,2)+AT$7,12)))&amp;IF(RIGHT($Z9,2)+AT$7&lt;10,"0"&amp;MOD(RIGHT($Z9,2)+AT$7,12),IF(MOD(RIGHT($Z9,2)+AT$7,12)=0,12,IF(MOD(RIGHT($Z9,2)+AT$7,12)&lt;10,"0"&amp;MOD(RIGHT($Z9,2)+AT$7,12),MOD(RIGHT($Z9,2)+AT$7,12)))),DB!$F:$F,$Z9,DB!$I:$I,CHOOSE($X$6,$Y$2,$Y$3,$Y$4,),DB!$I:$I,CHOOSE($X$6,$Z$2,$Z$3,$Z$4))</f>
        <v>22</v>
      </c>
      <c r="AU9" s="3">
        <f>COUNTIFS(DB!$E:$E,(LEFT($Z9,4)+IF(MOD(RIGHT($Z9,2)+AU$7,12)=0,QUOTIENT(RIGHT($Z9,2)+AU$7,12)-1,QUOTIENT(RIGHT($Z9,2)+AU$7,12)))&amp;IF(RIGHT($Z9,2)+AU$7&lt;10,"0"&amp;MOD(RIGHT($Z9,2)+AU$7,12),IF(MOD(RIGHT($Z9,2)+AU$7,12)=0,12,IF(MOD(RIGHT($Z9,2)+AU$7,12)&lt;10,"0"&amp;MOD(RIGHT($Z9,2)+AU$7,12),MOD(RIGHT($Z9,2)+AU$7,12)))),DB!$F:$F,$Z9,DB!$I:$I,CHOOSE($X$6,$Y$2,$Y$3,$Y$4,),DB!$I:$I,CHOOSE($X$6,$Z$2,$Z$3,$Z$4))</f>
        <v>17</v>
      </c>
      <c r="AV9" s="3">
        <f>COUNTIFS(DB!$E:$E,(LEFT($Z9,4)+IF(MOD(RIGHT($Z9,2)+AV$7,12)=0,QUOTIENT(RIGHT($Z9,2)+AV$7,12)-1,QUOTIENT(RIGHT($Z9,2)+AV$7,12)))&amp;IF(RIGHT($Z9,2)+AV$7&lt;10,"0"&amp;MOD(RIGHT($Z9,2)+AV$7,12),IF(MOD(RIGHT($Z9,2)+AV$7,12)=0,12,IF(MOD(RIGHT($Z9,2)+AV$7,12)&lt;10,"0"&amp;MOD(RIGHT($Z9,2)+AV$7,12),MOD(RIGHT($Z9,2)+AV$7,12)))),DB!$F:$F,$Z9,DB!$I:$I,CHOOSE($X$6,$Y$2,$Y$3,$Y$4,),DB!$I:$I,CHOOSE($X$6,$Z$2,$Z$3,$Z$4))</f>
        <v>19</v>
      </c>
      <c r="AW9" s="3">
        <f>COUNTIFS(DB!$E:$E,(LEFT($Z9,4)+IF(MOD(RIGHT($Z9,2)+AW$7,12)=0,QUOTIENT(RIGHT($Z9,2)+AW$7,12)-1,QUOTIENT(RIGHT($Z9,2)+AW$7,12)))&amp;IF(RIGHT($Z9,2)+AW$7&lt;10,"0"&amp;MOD(RIGHT($Z9,2)+AW$7,12),IF(MOD(RIGHT($Z9,2)+AW$7,12)=0,12,IF(MOD(RIGHT($Z9,2)+AW$7,12)&lt;10,"0"&amp;MOD(RIGHT($Z9,2)+AW$7,12),MOD(RIGHT($Z9,2)+AW$7,12)))),DB!$F:$F,$Z9,DB!$I:$I,CHOOSE($X$6,$Y$2,$Y$3,$Y$4,),DB!$I:$I,CHOOSE($X$6,$Z$2,$Z$3,$Z$4))</f>
        <v>13</v>
      </c>
      <c r="AX9" s="3">
        <f>COUNTIFS(DB!$E:$E,(LEFT($Z9,4)+IF(MOD(RIGHT($Z9,2)+AX$7,12)=0,QUOTIENT(RIGHT($Z9,2)+AX$7,12)-1,QUOTIENT(RIGHT($Z9,2)+AX$7,12)))&amp;IF(RIGHT($Z9,2)+AX$7&lt;10,"0"&amp;MOD(RIGHT($Z9,2)+AX$7,12),IF(MOD(RIGHT($Z9,2)+AX$7,12)=0,12,IF(MOD(RIGHT($Z9,2)+AX$7,12)&lt;10,"0"&amp;MOD(RIGHT($Z9,2)+AX$7,12),MOD(RIGHT($Z9,2)+AX$7,12)))),DB!$F:$F,$Z9,DB!$I:$I,CHOOSE($X$6,$Y$2,$Y$3,$Y$4,),DB!$I:$I,CHOOSE($X$6,$Z$2,$Z$3,$Z$4))</f>
        <v>11</v>
      </c>
      <c r="AY9" s="3">
        <f>COUNTIFS(DB!$E:$E,(LEFT($Z9,4)+IF(MOD(RIGHT($Z9,2)+AY$7,12)=0,QUOTIENT(RIGHT($Z9,2)+AY$7,12)-1,QUOTIENT(RIGHT($Z9,2)+AY$7,12)))&amp;IF(RIGHT($Z9,2)+AY$7&lt;10,"0"&amp;MOD(RIGHT($Z9,2)+AY$7,12),IF(MOD(RIGHT($Z9,2)+AY$7,12)=0,12,IF(MOD(RIGHT($Z9,2)+AY$7,12)&lt;10,"0"&amp;MOD(RIGHT($Z9,2)+AY$7,12),MOD(RIGHT($Z9,2)+AY$7,12)))),DB!$F:$F,$Z9,DB!$I:$I,CHOOSE($X$6,$Y$2,$Y$3,$Y$4,),DB!$I:$I,CHOOSE($X$6,$Z$2,$Z$3,$Z$4))</f>
        <v>13</v>
      </c>
      <c r="AZ9" s="3">
        <f>COUNTIFS(DB!$E:$E,(LEFT($Z9,4)+IF(MOD(RIGHT($Z9,2)+AZ$7,12)=0,QUOTIENT(RIGHT($Z9,2)+AZ$7,12)-1,QUOTIENT(RIGHT($Z9,2)+AZ$7,12)))&amp;IF(RIGHT($Z9,2)+AZ$7&lt;10,"0"&amp;MOD(RIGHT($Z9,2)+AZ$7,12),IF(MOD(RIGHT($Z9,2)+AZ$7,12)=0,12,IF(MOD(RIGHT($Z9,2)+AZ$7,12)&lt;10,"0"&amp;MOD(RIGHT($Z9,2)+AZ$7,12),MOD(RIGHT($Z9,2)+AZ$7,12)))),DB!$F:$F,$Z9,DB!$I:$I,CHOOSE($X$6,$Y$2,$Y$3,$Y$4,),DB!$I:$I,CHOOSE($X$6,$Z$2,$Z$3,$Z$4))</f>
        <v>10</v>
      </c>
      <c r="BA9" s="3">
        <f>COUNTIFS(DB!$E:$E,(LEFT($Z9,4)+IF(MOD(RIGHT($Z9,2)+BA$7,12)=0,QUOTIENT(RIGHT($Z9,2)+BA$7,12)-1,QUOTIENT(RIGHT($Z9,2)+BA$7,12)))&amp;IF(RIGHT($Z9,2)+BA$7&lt;10,"0"&amp;MOD(RIGHT($Z9,2)+BA$7,12),IF(MOD(RIGHT($Z9,2)+BA$7,12)=0,12,IF(MOD(RIGHT($Z9,2)+BA$7,12)&lt;10,"0"&amp;MOD(RIGHT($Z9,2)+BA$7,12),MOD(RIGHT($Z9,2)+BA$7,12)))),DB!$F:$F,$Z9,DB!$I:$I,CHOOSE($X$6,$Y$2,$Y$3,$Y$4,),DB!$I:$I,CHOOSE($X$6,$Z$2,$Z$3,$Z$4))</f>
        <v>0</v>
      </c>
      <c r="BB9" s="3">
        <f>COUNTIFS(DB!$E:$E,(LEFT($Z9,4)+IF(MOD(RIGHT($Z9,2)+BB$7,12)=0,QUOTIENT(RIGHT($Z9,2)+BB$7,12)-1,QUOTIENT(RIGHT($Z9,2)+BB$7,12)))&amp;IF(RIGHT($Z9,2)+BB$7&lt;10,"0"&amp;MOD(RIGHT($Z9,2)+BB$7,12),IF(MOD(RIGHT($Z9,2)+BB$7,12)=0,12,IF(MOD(RIGHT($Z9,2)+BB$7,12)&lt;10,"0"&amp;MOD(RIGHT($Z9,2)+BB$7,12),MOD(RIGHT($Z9,2)+BB$7,12)))),DB!$F:$F,$Z9,DB!$I:$I,CHOOSE($X$6,$Y$2,$Y$3,$Y$4,),DB!$I:$I,CHOOSE($X$6,$Z$2,$Z$3,$Z$4))</f>
        <v>0</v>
      </c>
      <c r="BC9" s="3">
        <f>COUNTIFS(DB!$E:$E,(LEFT($Z9,4)+IF(MOD(RIGHT($Z9,2)+BC$7,12)=0,QUOTIENT(RIGHT($Z9,2)+BC$7,12)-1,QUOTIENT(RIGHT($Z9,2)+BC$7,12)))&amp;IF(RIGHT($Z9,2)+BC$7&lt;10,"0"&amp;MOD(RIGHT($Z9,2)+BC$7,12),IF(MOD(RIGHT($Z9,2)+BC$7,12)=0,12,IF(MOD(RIGHT($Z9,2)+BC$7,12)&lt;10,"0"&amp;MOD(RIGHT($Z9,2)+BC$7,12),MOD(RIGHT($Z9,2)+BC$7,12)))),DB!$F:$F,$Z9,DB!$I:$I,CHOOSE($X$6,$Y$2,$Y$3,$Y$4,),DB!$I:$I,CHOOSE($X$6,$Z$2,$Z$3,$Z$4))</f>
        <v>0</v>
      </c>
      <c r="BD9" s="3">
        <f>COUNTIFS(DB!$E:$E,(LEFT($Z9,4)+IF(MOD(RIGHT($Z9,2)+BD$7,12)=0,QUOTIENT(RIGHT($Z9,2)+BD$7,12)-1,QUOTIENT(RIGHT($Z9,2)+BD$7,12)))&amp;IF(RIGHT($Z9,2)+BD$7&lt;10,"0"&amp;MOD(RIGHT($Z9,2)+BD$7,12),IF(MOD(RIGHT($Z9,2)+BD$7,12)=0,12,IF(MOD(RIGHT($Z9,2)+BD$7,12)&lt;10,"0"&amp;MOD(RIGHT($Z9,2)+BD$7,12),MOD(RIGHT($Z9,2)+BD$7,12)))),DB!$F:$F,$Z9,DB!$I:$I,CHOOSE($X$6,$Y$2,$Y$3,$Y$4,),DB!$I:$I,CHOOSE($X$6,$Z$2,$Z$3,$Z$4))</f>
        <v>0</v>
      </c>
      <c r="BE9" s="3">
        <f>COUNTIFS(DB!$E:$E,(LEFT($Z9,4)+IF(MOD(RIGHT($Z9,2)+BE$7,12)=0,QUOTIENT(RIGHT($Z9,2)+BE$7,12)-1,QUOTIENT(RIGHT($Z9,2)+BE$7,12)))&amp;IF(RIGHT($Z9,2)+BE$7&lt;10,"0"&amp;MOD(RIGHT($Z9,2)+BE$7,12),IF(MOD(RIGHT($Z9,2)+BE$7,12)=0,12,IF(MOD(RIGHT($Z9,2)+BE$7,12)&lt;10,"0"&amp;MOD(RIGHT($Z9,2)+BE$7,12),MOD(RIGHT($Z9,2)+BE$7,12)))),DB!$F:$F,$Z9,DB!$I:$I,CHOOSE($X$6,$Y$2,$Y$3,$Y$4,),DB!$I:$I,CHOOSE($X$6,$Z$2,$Z$3,$Z$4))</f>
        <v>0</v>
      </c>
      <c r="BF9" s="3">
        <f>COUNTIFS(DB!$E:$E,(LEFT($Z9,4)+IF(MOD(RIGHT($Z9,2)+BF$7,12)=0,QUOTIENT(RIGHT($Z9,2)+BF$7,12)-1,QUOTIENT(RIGHT($Z9,2)+BF$7,12)))&amp;IF(RIGHT($Z9,2)+BF$7&lt;10,"0"&amp;MOD(RIGHT($Z9,2)+BF$7,12),IF(MOD(RIGHT($Z9,2)+BF$7,12)=0,12,IF(MOD(RIGHT($Z9,2)+BF$7,12)&lt;10,"0"&amp;MOD(RIGHT($Z9,2)+BF$7,12),MOD(RIGHT($Z9,2)+BF$7,12)))),DB!$F:$F,$Z9,DB!$I:$I,CHOOSE($X$6,$Y$2,$Y$3,$Y$4,),DB!$I:$I,CHOOSE($X$6,$Z$2,$Z$3,$Z$4))</f>
        <v>0</v>
      </c>
      <c r="BG9" s="3">
        <f>COUNTIFS(DB!$E:$E,(LEFT($Z9,4)+IF(MOD(RIGHT($Z9,2)+BG$7,12)=0,QUOTIENT(RIGHT($Z9,2)+BG$7,12)-1,QUOTIENT(RIGHT($Z9,2)+BG$7,12)))&amp;IF(RIGHT($Z9,2)+BG$7&lt;10,"0"&amp;MOD(RIGHT($Z9,2)+BG$7,12),IF(MOD(RIGHT($Z9,2)+BG$7,12)=0,12,IF(MOD(RIGHT($Z9,2)+BG$7,12)&lt;10,"0"&amp;MOD(RIGHT($Z9,2)+BG$7,12),MOD(RIGHT($Z9,2)+BG$7,12)))),DB!$F:$F,$Z9,DB!$I:$I,CHOOSE($X$6,$Y$2,$Y$3,$Y$4,),DB!$I:$I,CHOOSE($X$6,$Z$2,$Z$3,$Z$4))</f>
        <v>0</v>
      </c>
      <c r="BH9" s="3"/>
      <c r="BI9" s="3"/>
      <c r="BJ9" s="9">
        <f t="shared" ref="BJ9:BJ26" si="15">Z9</f>
        <v>201601</v>
      </c>
      <c r="BK9" s="3">
        <f>SUMIFS(DB!$C:$C,DB!$E:$E,(LEFT($BJ9,4)+IF(MOD(RIGHT($BJ9,2)+BK$7,12)=0,QUOTIENT(RIGHT($BJ9,2)+BK$7,12)-1,QUOTIENT(RIGHT($BJ9,2)+BK$7,12)))&amp;IF(RIGHT($BJ9,2)+BK$7&lt;10,"0"&amp;MOD(RIGHT($BJ9,2)+BK$7,12),IF(MOD(RIGHT($BJ9,2)+BK$7,12)=0,12,IF(MOD(RIGHT($BJ9,2)+BK$7,12)&lt;10,"0"&amp;MOD(RIGHT($BJ9,2)+BK$7,12),MOD(RIGHT($BJ9,2)+BK$7,12)))),DB!$I:$I,CHOOSE($X$6,$Y$2,$Y$3,$Y$4,),DB!$I:$I,CHOOSE($X$6,$Z$2,$Z$3,$Z$4),DB!$F:$F,$BJ9)</f>
        <v>2328.96</v>
      </c>
      <c r="BL9" s="3">
        <f>SUMIFS(DB!$C:$C,DB!$E:$E,(LEFT($BJ9,4)+IF(MOD(RIGHT($BJ9,2)+BL$7,12)=0,QUOTIENT(RIGHT($BJ9,2)+BL$7,12)-1,QUOTIENT(RIGHT($BJ9,2)+BL$7,12)))&amp;IF(RIGHT($BJ9,2)+BL$7&lt;10,"0"&amp;MOD(RIGHT($BJ9,2)+BL$7,12),IF(MOD(RIGHT($BJ9,2)+BL$7,12)=0,12,IF(MOD(RIGHT($BJ9,2)+BL$7,12)&lt;10,"0"&amp;MOD(RIGHT($BJ9,2)+BL$7,12),MOD(RIGHT($BJ9,2)+BL$7,12)))),DB!$I:$I,CHOOSE($X$6,$Y$2,$Y$3,$Y$4,),DB!$I:$I,CHOOSE($X$6,$Z$2,$Z$3,$Z$4),DB!$F:$F,$BJ9)</f>
        <v>1713</v>
      </c>
      <c r="BM9" s="3">
        <f>SUMIFS(DB!$C:$C,DB!$E:$E,(LEFT($BJ9,4)+IF(MOD(RIGHT($BJ9,2)+BM$7,12)=0,QUOTIENT(RIGHT($BJ9,2)+BM$7,12)-1,QUOTIENT(RIGHT($BJ9,2)+BM$7,12)))&amp;IF(RIGHT($BJ9,2)+BM$7&lt;10,"0"&amp;MOD(RIGHT($BJ9,2)+BM$7,12),IF(MOD(RIGHT($BJ9,2)+BM$7,12)=0,12,IF(MOD(RIGHT($BJ9,2)+BM$7,12)&lt;10,"0"&amp;MOD(RIGHT($BJ9,2)+BM$7,12),MOD(RIGHT($BJ9,2)+BM$7,12)))),DB!$I:$I,CHOOSE($X$6,$Y$2,$Y$3,$Y$4,),DB!$I:$I,CHOOSE($X$6,$Z$2,$Z$3,$Z$4),DB!$F:$F,$BJ9)</f>
        <v>1349</v>
      </c>
      <c r="BN9" s="3">
        <f>SUMIFS(DB!$C:$C,DB!$E:$E,(LEFT($BJ9,4)+IF(MOD(RIGHT($BJ9,2)+BN$7,12)=0,QUOTIENT(RIGHT($BJ9,2)+BN$7,12)-1,QUOTIENT(RIGHT($BJ9,2)+BN$7,12)))&amp;IF(RIGHT($BJ9,2)+BN$7&lt;10,"0"&amp;MOD(RIGHT($BJ9,2)+BN$7,12),IF(MOD(RIGHT($BJ9,2)+BN$7,12)=0,12,IF(MOD(RIGHT($BJ9,2)+BN$7,12)&lt;10,"0"&amp;MOD(RIGHT($BJ9,2)+BN$7,12),MOD(RIGHT($BJ9,2)+BN$7,12)))),DB!$I:$I,CHOOSE($X$6,$Y$2,$Y$3,$Y$4,),DB!$I:$I,CHOOSE($X$6,$Z$2,$Z$3,$Z$4),DB!$F:$F,$BJ9)</f>
        <v>1345</v>
      </c>
      <c r="BO9" s="3">
        <f>SUMIFS(DB!$C:$C,DB!$E:$E,(LEFT($BJ9,4)+IF(MOD(RIGHT($BJ9,2)+BO$7,12)=0,QUOTIENT(RIGHT($BJ9,2)+BO$7,12)-1,QUOTIENT(RIGHT($BJ9,2)+BO$7,12)))&amp;IF(RIGHT($BJ9,2)+BO$7&lt;10,"0"&amp;MOD(RIGHT($BJ9,2)+BO$7,12),IF(MOD(RIGHT($BJ9,2)+BO$7,12)=0,12,IF(MOD(RIGHT($BJ9,2)+BO$7,12)&lt;10,"0"&amp;MOD(RIGHT($BJ9,2)+BO$7,12),MOD(RIGHT($BJ9,2)+BO$7,12)))),DB!$I:$I,CHOOSE($X$6,$Y$2,$Y$3,$Y$4,),DB!$I:$I,CHOOSE($X$6,$Z$2,$Z$3,$Z$4),DB!$F:$F,$BJ9)</f>
        <v>580</v>
      </c>
      <c r="BP9" s="3">
        <f>SUMIFS(DB!$C:$C,DB!$E:$E,(LEFT($BJ9,4)+IF(MOD(RIGHT($BJ9,2)+BP$7,12)=0,QUOTIENT(RIGHT($BJ9,2)+BP$7,12)-1,QUOTIENT(RIGHT($BJ9,2)+BP$7,12)))&amp;IF(RIGHT($BJ9,2)+BP$7&lt;10,"0"&amp;MOD(RIGHT($BJ9,2)+BP$7,12),IF(MOD(RIGHT($BJ9,2)+BP$7,12)=0,12,IF(MOD(RIGHT($BJ9,2)+BP$7,12)&lt;10,"0"&amp;MOD(RIGHT($BJ9,2)+BP$7,12),MOD(RIGHT($BJ9,2)+BP$7,12)))),DB!$I:$I,CHOOSE($X$6,$Y$2,$Y$3,$Y$4,),DB!$I:$I,CHOOSE($X$6,$Z$2,$Z$3,$Z$4),DB!$F:$F,$BJ9)</f>
        <v>723</v>
      </c>
      <c r="BQ9" s="3">
        <f>SUMIFS(DB!$C:$C,DB!$E:$E,(LEFT($BJ9,4)+IF(MOD(RIGHT($BJ9,2)+BQ$7,12)=0,QUOTIENT(RIGHT($BJ9,2)+BQ$7,12)-1,QUOTIENT(RIGHT($BJ9,2)+BQ$7,12)))&amp;IF(RIGHT($BJ9,2)+BQ$7&lt;10,"0"&amp;MOD(RIGHT($BJ9,2)+BQ$7,12),IF(MOD(RIGHT($BJ9,2)+BQ$7,12)=0,12,IF(MOD(RIGHT($BJ9,2)+BQ$7,12)&lt;10,"0"&amp;MOD(RIGHT($BJ9,2)+BQ$7,12),MOD(RIGHT($BJ9,2)+BQ$7,12)))),DB!$I:$I,CHOOSE($X$6,$Y$2,$Y$3,$Y$4,),DB!$I:$I,CHOOSE($X$6,$Z$2,$Z$3,$Z$4),DB!$F:$F,$BJ9)</f>
        <v>826</v>
      </c>
      <c r="BR9" s="3">
        <f>SUMIFS(DB!$C:$C,DB!$E:$E,(LEFT($BJ9,4)+IF(MOD(RIGHT($BJ9,2)+BR$7,12)=0,QUOTIENT(RIGHT($BJ9,2)+BR$7,12)-1,QUOTIENT(RIGHT($BJ9,2)+BR$7,12)))&amp;IF(RIGHT($BJ9,2)+BR$7&lt;10,"0"&amp;MOD(RIGHT($BJ9,2)+BR$7,12),IF(MOD(RIGHT($BJ9,2)+BR$7,12)=0,12,IF(MOD(RIGHT($BJ9,2)+BR$7,12)&lt;10,"0"&amp;MOD(RIGHT($BJ9,2)+BR$7,12),MOD(RIGHT($BJ9,2)+BR$7,12)))),DB!$I:$I,CHOOSE($X$6,$Y$2,$Y$3,$Y$4,),DB!$I:$I,CHOOSE($X$6,$Z$2,$Z$3,$Z$4),DB!$F:$F,$BJ9)</f>
        <v>590</v>
      </c>
      <c r="BS9" s="3">
        <f>SUMIFS(DB!$C:$C,DB!$E:$E,(LEFT($BJ9,4)+IF(MOD(RIGHT($BJ9,2)+BS$7,12)=0,QUOTIENT(RIGHT($BJ9,2)+BS$7,12)-1,QUOTIENT(RIGHT($BJ9,2)+BS$7,12)))&amp;IF(RIGHT($BJ9,2)+BS$7&lt;10,"0"&amp;MOD(RIGHT($BJ9,2)+BS$7,12),IF(MOD(RIGHT($BJ9,2)+BS$7,12)=0,12,IF(MOD(RIGHT($BJ9,2)+BS$7,12)&lt;10,"0"&amp;MOD(RIGHT($BJ9,2)+BS$7,12),MOD(RIGHT($BJ9,2)+BS$7,12)))),DB!$I:$I,CHOOSE($X$6,$Y$2,$Y$3,$Y$4,),DB!$I:$I,CHOOSE($X$6,$Z$2,$Z$3,$Z$4),DB!$F:$F,$BJ9)</f>
        <v>0</v>
      </c>
      <c r="BT9" s="3">
        <f>SUMIFS(DB!$C:$C,DB!$E:$E,(LEFT($BJ9,4)+IF(MOD(RIGHT($BJ9,2)+BT$7,12)=0,QUOTIENT(RIGHT($BJ9,2)+BT$7,12)-1,QUOTIENT(RIGHT($BJ9,2)+BT$7,12)))&amp;IF(RIGHT($BJ9,2)+BT$7&lt;10,"0"&amp;MOD(RIGHT($BJ9,2)+BT$7,12),IF(MOD(RIGHT($BJ9,2)+BT$7,12)=0,12,IF(MOD(RIGHT($BJ9,2)+BT$7,12)&lt;10,"0"&amp;MOD(RIGHT($BJ9,2)+BT$7,12),MOD(RIGHT($BJ9,2)+BT$7,12)))),DB!$I:$I,CHOOSE($X$6,$Y$2,$Y$3,$Y$4,),DB!$I:$I,CHOOSE($X$6,$Z$2,$Z$3,$Z$4),DB!$F:$F,$BJ9)</f>
        <v>0</v>
      </c>
      <c r="BU9" s="3">
        <f>SUMIFS(DB!$C:$C,DB!$E:$E,(LEFT($BJ9,4)+IF(MOD(RIGHT($BJ9,2)+BU$7,12)=0,QUOTIENT(RIGHT($BJ9,2)+BU$7,12)-1,QUOTIENT(RIGHT($BJ9,2)+BU$7,12)))&amp;IF(RIGHT($BJ9,2)+BU$7&lt;10,"0"&amp;MOD(RIGHT($BJ9,2)+BU$7,12),IF(MOD(RIGHT($BJ9,2)+BU$7,12)=0,12,IF(MOD(RIGHT($BJ9,2)+BU$7,12)&lt;10,"0"&amp;MOD(RIGHT($BJ9,2)+BU$7,12),MOD(RIGHT($BJ9,2)+BU$7,12)))),DB!$I:$I,CHOOSE($X$6,$Y$2,$Y$3,$Y$4,),DB!$I:$I,CHOOSE($X$6,$Z$2,$Z$3,$Z$4),DB!$F:$F,$BJ9)</f>
        <v>0</v>
      </c>
      <c r="BV9" s="3">
        <f>SUMIFS(DB!$C:$C,DB!$E:$E,(LEFT($BJ9,4)+IF(MOD(RIGHT($BJ9,2)+BV$7,12)=0,QUOTIENT(RIGHT($BJ9,2)+BV$7,12)-1,QUOTIENT(RIGHT($BJ9,2)+BV$7,12)))&amp;IF(RIGHT($BJ9,2)+BV$7&lt;10,"0"&amp;MOD(RIGHT($BJ9,2)+BV$7,12),IF(MOD(RIGHT($BJ9,2)+BV$7,12)=0,12,IF(MOD(RIGHT($BJ9,2)+BV$7,12)&lt;10,"0"&amp;MOD(RIGHT($BJ9,2)+BV$7,12),MOD(RIGHT($BJ9,2)+BV$7,12)))),DB!$I:$I,CHOOSE($X$6,$Y$2,$Y$3,$Y$4,),DB!$I:$I,CHOOSE($X$6,$Z$2,$Z$3,$Z$4),DB!$F:$F,$BJ9)</f>
        <v>0</v>
      </c>
      <c r="BW9" s="3">
        <f>SUMIFS(DB!$C:$C,DB!$E:$E,(LEFT($BJ9,4)+IF(MOD(RIGHT($BJ9,2)+BW$7,12)=0,QUOTIENT(RIGHT($BJ9,2)+BW$7,12)-1,QUOTIENT(RIGHT($BJ9,2)+BW$7,12)))&amp;IF(RIGHT($BJ9,2)+BW$7&lt;10,"0"&amp;MOD(RIGHT($BJ9,2)+BW$7,12),IF(MOD(RIGHT($BJ9,2)+BW$7,12)=0,12,IF(MOD(RIGHT($BJ9,2)+BW$7,12)&lt;10,"0"&amp;MOD(RIGHT($BJ9,2)+BW$7,12),MOD(RIGHT($BJ9,2)+BW$7,12)))),DB!$I:$I,CHOOSE($X$6,$Y$2,$Y$3,$Y$4,),DB!$I:$I,CHOOSE($X$6,$Z$2,$Z$3,$Z$4),DB!$F:$F,$BJ9)</f>
        <v>0</v>
      </c>
      <c r="BX9" s="3">
        <f>SUMIFS(DB!$C:$C,DB!$E:$E,(LEFT($BJ9,4)+IF(MOD(RIGHT($BJ9,2)+BX$7,12)=0,QUOTIENT(RIGHT($BJ9,2)+BX$7,12)-1,QUOTIENT(RIGHT($BJ9,2)+BX$7,12)))&amp;IF(RIGHT($BJ9,2)+BX$7&lt;10,"0"&amp;MOD(RIGHT($BJ9,2)+BX$7,12),IF(MOD(RIGHT($BJ9,2)+BX$7,12)=0,12,IF(MOD(RIGHT($BJ9,2)+BX$7,12)&lt;10,"0"&amp;MOD(RIGHT($BJ9,2)+BX$7,12),MOD(RIGHT($BJ9,2)+BX$7,12)))),DB!$I:$I,CHOOSE($X$6,$Y$2,$Y$3,$Y$4,),DB!$I:$I,CHOOSE($X$6,$Z$2,$Z$3,$Z$4),DB!$F:$F,$BJ9)</f>
        <v>0</v>
      </c>
      <c r="BY9" s="3">
        <f>SUMIFS(DB!$C:$C,DB!$E:$E,(LEFT($BJ9,4)+IF(MOD(RIGHT($BJ9,2)+BY$7,12)=0,QUOTIENT(RIGHT($BJ9,2)+BY$7,12)-1,QUOTIENT(RIGHT($BJ9,2)+BY$7,12)))&amp;IF(RIGHT($BJ9,2)+BY$7&lt;10,"0"&amp;MOD(RIGHT($BJ9,2)+BY$7,12),IF(MOD(RIGHT($BJ9,2)+BY$7,12)=0,12,IF(MOD(RIGHT($BJ9,2)+BY$7,12)&lt;10,"0"&amp;MOD(RIGHT($BJ9,2)+BY$7,12),MOD(RIGHT($BJ9,2)+BY$7,12)))),DB!$I:$I,CHOOSE($X$6,$Y$2,$Y$3,$Y$4,),DB!$I:$I,CHOOSE($X$6,$Z$2,$Z$3,$Z$4),DB!$F:$F,$BJ9)</f>
        <v>0</v>
      </c>
      <c r="BZ9" s="3"/>
      <c r="CB9" s="9">
        <f t="shared" ref="CB9:CB26" si="16">Z9</f>
        <v>201601</v>
      </c>
      <c r="CC9" s="16">
        <f t="shared" ref="CC9:CC26" si="17">IFERROR(BK9/AA9,0)</f>
        <v>56.803902439024391</v>
      </c>
      <c r="CD9" s="16">
        <f t="shared" ref="CD9:CD26" si="18">IFERROR(BL9/AB9,0)</f>
        <v>77.86363636363636</v>
      </c>
      <c r="CE9" s="16">
        <f t="shared" ref="CE9:CE26" si="19">IFERROR(BM9/AC9,0)</f>
        <v>79.352941176470594</v>
      </c>
      <c r="CF9" s="16">
        <f t="shared" ref="CF9:CF26" si="20">IFERROR(BN9/AD9,0)</f>
        <v>70.78947368421052</v>
      </c>
      <c r="CG9" s="16">
        <f t="shared" ref="CG9:CG26" si="21">IFERROR(BO9/AE9,0)</f>
        <v>44.615384615384613</v>
      </c>
      <c r="CH9" s="16">
        <f t="shared" ref="CH9:CH26" si="22">IFERROR(BP9/AF9,0)</f>
        <v>65.727272727272734</v>
      </c>
      <c r="CI9" s="16">
        <f t="shared" ref="CI9:CI26" si="23">IFERROR(BQ9/AG9,0)</f>
        <v>63.53846153846154</v>
      </c>
      <c r="CJ9" s="16">
        <f t="shared" ref="CJ9:CJ26" si="24">IFERROR(BR9/AH9,0)</f>
        <v>59</v>
      </c>
      <c r="CK9" s="16">
        <f t="shared" ref="CK9:CK26" si="25">IFERROR(BS9/AI9,0)</f>
        <v>0</v>
      </c>
      <c r="CL9" s="16">
        <f t="shared" ref="CL9:CL26" si="26">IFERROR(BT9/AJ9,0)</f>
        <v>0</v>
      </c>
      <c r="CM9" s="16">
        <f t="shared" ref="CM9:CM26" si="27">IFERROR(BU9/AK9,0)</f>
        <v>0</v>
      </c>
      <c r="CN9" s="16">
        <f t="shared" ref="CN9:CN26" si="28">IFERROR(BV9/AL9,0)</f>
        <v>0</v>
      </c>
      <c r="CO9" s="16">
        <f t="shared" ref="CO9:CO26" si="29">IFERROR(BW9/AM9,0)</f>
        <v>0</v>
      </c>
      <c r="CP9" s="16">
        <f t="shared" ref="CP9:CP26" si="30">IFERROR(BX9/AN9,0)</f>
        <v>0</v>
      </c>
      <c r="CQ9" s="16">
        <f t="shared" ref="CQ9:CQ26" si="31">IFERROR(BY9/AO9,0)</f>
        <v>0</v>
      </c>
      <c r="CT9" s="9">
        <f t="shared" ref="CT9:CT26" si="32">Z9</f>
        <v>201601</v>
      </c>
      <c r="CU9" s="16">
        <f t="shared" ref="CU9:CU26" si="33">IFERROR(AS9/AA9,0)</f>
        <v>1</v>
      </c>
      <c r="CV9" s="16">
        <f t="shared" ref="CV9:CV26" si="34">IFERROR(AT9/AB9,0)</f>
        <v>1</v>
      </c>
      <c r="CW9" s="16">
        <f t="shared" ref="CW9:CW26" si="35">IFERROR(AU9/AC9,0)</f>
        <v>1</v>
      </c>
      <c r="CX9" s="16">
        <f t="shared" ref="CX9:CX26" si="36">IFERROR(AV9/AD9,0)</f>
        <v>1</v>
      </c>
      <c r="CY9" s="16">
        <f t="shared" ref="CY9:CY26" si="37">IFERROR(AW9/AE9,0)</f>
        <v>1</v>
      </c>
      <c r="CZ9" s="16">
        <f t="shared" ref="CZ9:CZ26" si="38">IFERROR(AX9/AF9,0)</f>
        <v>1</v>
      </c>
      <c r="DA9" s="16">
        <f t="shared" ref="DA9:DA26" si="39">IFERROR(AY9/AG9,0)</f>
        <v>1</v>
      </c>
      <c r="DB9" s="16">
        <f t="shared" ref="DB9:DB26" si="40">IFERROR(AZ9/AH9,0)</f>
        <v>1</v>
      </c>
      <c r="DC9" s="16">
        <f t="shared" ref="DC9:DC26" si="41">IFERROR(BA9/AI9,0)</f>
        <v>0</v>
      </c>
      <c r="DD9" s="16">
        <f t="shared" ref="DD9:DD26" si="42">IFERROR(BB9/AJ9,0)</f>
        <v>0</v>
      </c>
      <c r="DE9" s="16">
        <f t="shared" ref="DE9:DE26" si="43">IFERROR(BC9/AK9,0)</f>
        <v>0</v>
      </c>
      <c r="DF9" s="16">
        <f t="shared" ref="DF9:DF26" si="44">IFERROR(BD9/AL9,0)</f>
        <v>0</v>
      </c>
      <c r="DG9" s="16">
        <f t="shared" ref="DG9:DG26" si="45">IFERROR(BE9/AM9,0)</f>
        <v>0</v>
      </c>
      <c r="DH9" s="16">
        <f t="shared" ref="DH9:DH26" si="46">IFERROR(BF9/AN9,0)</f>
        <v>0</v>
      </c>
      <c r="DI9" s="16">
        <f t="shared" ref="DI9:DI26" si="47">IFERROR(BG9/AO9,0)</f>
        <v>0</v>
      </c>
    </row>
    <row r="10" spans="1:113" x14ac:dyDescent="0.2">
      <c r="A10">
        <f>A9+1</f>
        <v>1</v>
      </c>
      <c r="B10" s="6" t="str">
        <f>IF(_xlfn.NUMBERVALUE(RIGHT(B9,2))=12,(LEFT(B9,4)+1)&amp;"01",IF(_xlfn.NUMBERVALUE(RIGHT(B9,2))&lt;9,LEFT(B9,4)&amp;"0"&amp;(RIGHT(B9,2)+1),LEFT(B9,4)&amp;(RIGHT(B9,2)+1)))</f>
        <v>201602</v>
      </c>
      <c r="C10" s="3">
        <f>COUNTIFS(DB!$G:$G,1,DB!$F:$F,"&lt;="&amp;B10)</f>
        <v>90</v>
      </c>
      <c r="D10" s="3">
        <f t="shared" ref="D10:D26" si="48">F10+G10+H10</f>
        <v>68</v>
      </c>
      <c r="E10" s="15">
        <f t="shared" si="11"/>
        <v>39</v>
      </c>
      <c r="F10" s="17">
        <f>COUNTIFS(DB!$E:$E,$B10,DB!$I:$I,$Y$2,DB!$I:$I,$Z$2,DB!$H:$H,1)</f>
        <v>4</v>
      </c>
      <c r="G10" s="18">
        <f>COUNTIFS(DB!$E:$E,$B10,DB!$I:$I,$Y$3,DB!$I:$I,$Z$3,DB!$H:$H,1)</f>
        <v>8</v>
      </c>
      <c r="H10" s="18">
        <f>COUNTIFS(DB!$E:$E,$B10,DB!$I:$I,$Y$4,DB!$I:$I,$Z$4,DB!$H:$H,1)</f>
        <v>56</v>
      </c>
      <c r="I10" s="17">
        <f>COUNTIFS(DB!$E:$E,$B10,DB!$F:$F,$B10,DB!$I:$I,$Y$2,DB!$I:$I,$Z$2,DB!$H:$H,1)</f>
        <v>2</v>
      </c>
      <c r="J10" s="18">
        <f>COUNTIFS(DB!$E:$E,$B10,DB!$F:$F,$B10,DB!$I:$I,$Y$3,DB!$I:$I,$Z$3,DB!$H:$H,1)</f>
        <v>3</v>
      </c>
      <c r="K10" s="18">
        <f>COUNTIFS(DB!$E:$E,$B10,DB!$F:$F,$B10,DB!$I:$I,$Y$4,DB!$I:$I,$Z$4,DB!$H:$H,1)</f>
        <v>34</v>
      </c>
      <c r="L10" s="18"/>
      <c r="M10" s="3">
        <f>SUMIFS(DB!$C:$C,DB!$E:$E,$B10)</f>
        <v>15016</v>
      </c>
      <c r="N10" s="3">
        <f>SUMIFS(DB!$C:$C,DB!$E:$E,$B10,DB!$I:$I,$Y$2,DB!$I:$I,$Z$2)</f>
        <v>7704</v>
      </c>
      <c r="O10" s="3">
        <f>SUMIFS(DB!$C:$C,DB!$E:$E,$B10,DB!$I:$I,$Y$3,DB!$I:$I,$Z$3)</f>
        <v>4102</v>
      </c>
      <c r="P10" s="3">
        <f>SUMIFS(DB!$C:$C,DB!$E:$E,$B10,DB!$I:$I,$Y$4,DB!$I:$I,$Z$4)</f>
        <v>3210</v>
      </c>
      <c r="Q10" s="3"/>
      <c r="R10" s="15">
        <f>S10+T10+U10</f>
        <v>7198</v>
      </c>
      <c r="S10" s="17">
        <f>SUMIFS(DB!$C:$C,DB!$E:$E,(LEFT($Z10,4)+IF(RIGHT($Z10,2)+AA$7=12,0,QUOTIENT(RIGHT($Z10,2)+AA$7,12)))&amp;IF(RIGHT($Z10,2)+AA$7&lt;10,"0"&amp;MOD(RIGHT($Z10,2)+AA$7,12),IF(MOD(RIGHT($Z10,2)+AA$7,12)=0,12,IF(MOD(RIGHT($Z10,2)+AA$7,12)&lt;10,"0"&amp;MOD(RIGHT($Z10,2)+AA$7,12),MOD(RIGHT($Z10,2)+AA$7,12)))),DB!$F:$F,$Z10,DB!$I:$I,$Y$2,DB!$I:$I,$Z$2)</f>
        <v>3864</v>
      </c>
      <c r="T10" s="18">
        <f>SUMIFS(DB!$C:$C,DB!$E:$E,(LEFT($Z10,4)+IF(RIGHT($Z10,2)+AA$7=12,0,QUOTIENT(RIGHT($Z10,2)+AA$7,12)))&amp;IF(RIGHT($Z10,2)+AA$7&lt;10,"0"&amp;MOD(RIGHT($Z10,2)+AA$7,12),IF(MOD(RIGHT($Z10,2)+AA$7,12)=0,12,IF(MOD(RIGHT($Z10,2)+AA$7,12)&lt;10,"0"&amp;MOD(RIGHT($Z10,2)+AA$7,12),MOD(RIGHT($Z10,2)+AA$7,12)))),DB!$F:$F,$Z10,DB!$I:$I,$Y$3,DB!$I:$I,$Z$3)</f>
        <v>1837</v>
      </c>
      <c r="U10" s="18">
        <f>SUMIFS(DB!$C:$C,DB!$E:$E,(LEFT($Z10,4)+IF(RIGHT($Z10,2)+AA$7=12,0,QUOTIENT(RIGHT($Z10,2)+AA$7,12)))&amp;IF(RIGHT($Z10,2)+AA$7&lt;10,"0"&amp;MOD(RIGHT($Z10,2)+AA$7,12),IF(MOD(RIGHT($Z10,2)+AA$7,12)=0,12,IF(MOD(RIGHT($Z10,2)+AA$7,12)&lt;10,"0"&amp;MOD(RIGHT($Z10,2)+AA$7,12),MOD(RIGHT($Z10,2)+AA$7,12)))),DB!$F:$F,$Z10,DB!$I:$I,$Y$4,DB!$I:$I,$Z$4)</f>
        <v>1497</v>
      </c>
      <c r="V10" s="18"/>
      <c r="Z10" s="6" t="str">
        <f t="shared" si="13"/>
        <v>201602</v>
      </c>
      <c r="AA10" s="3">
        <f>COUNTIFS(DB!$E:$E,(LEFT($Z10,4)+IF(MOD(RIGHT($Z10,2)+AA$7,12)=0,QUOTIENT(RIGHT($Z10,2)+AA$7,12)-1,QUOTIENT(RIGHT($Z10,2)+AA$7,12)))&amp;IF(RIGHT($Z10,2)+AA$7&lt;10,"0"&amp;MOD(RIGHT($Z10,2)+AA$7,12),IF(MOD(RIGHT($Z10,2)+AA$7,12)=0,12,IF(MOD(RIGHT($Z10,2)+AA$7,12)&lt;10,"0"&amp;MOD(RIGHT($Z10,2)+AA$7,12),MOD(RIGHT($Z10,2)+AA$7,12)))),DB!$F:$F,$Z10,DB!$I:$I,CHOOSE($X$6,$Y$2,$Y$3,$Y$4,),DB!$I:$I,CHOOSE($X$6,$Z$2,$Z$3,$Z$4),DB!$H:$H,1)</f>
        <v>34</v>
      </c>
      <c r="AB10" s="3">
        <f>COUNTIFS(DB!$E:$E,(LEFT($Z10,4)+IF(MOD(RIGHT($Z10,2)+AB$7,12)=0,QUOTIENT(RIGHT($Z10,2)+AB$7,12)-1,QUOTIENT(RIGHT($Z10,2)+AB$7,12)))&amp;IF(RIGHT($Z10,2)+AB$7&lt;10,"0"&amp;MOD(RIGHT($Z10,2)+AB$7,12),IF(MOD(RIGHT($Z10,2)+AB$7,12)=0,12,IF(MOD(RIGHT($Z10,2)+AB$7,12)&lt;10,"0"&amp;MOD(RIGHT($Z10,2)+AB$7,12),MOD(RIGHT($Z10,2)+AB$7,12)))),DB!$F:$F,$Z10,DB!$I:$I,CHOOSE($X$6,$Y$2,$Y$3,$Y$4,),DB!$I:$I,CHOOSE($X$6,$Z$2,$Z$3,$Z$4),DB!$H:$H,1)</f>
        <v>22</v>
      </c>
      <c r="AC10" s="3">
        <f>COUNTIFS(DB!$E:$E,(LEFT($Z10,4)+IF(MOD(RIGHT($Z10,2)+AC$7,12)=0,QUOTIENT(RIGHT($Z10,2)+AC$7,12)-1,QUOTIENT(RIGHT($Z10,2)+AC$7,12)))&amp;IF(RIGHT($Z10,2)+AC$7&lt;10,"0"&amp;MOD(RIGHT($Z10,2)+AC$7,12),IF(MOD(RIGHT($Z10,2)+AC$7,12)=0,12,IF(MOD(RIGHT($Z10,2)+AC$7,12)&lt;10,"0"&amp;MOD(RIGHT($Z10,2)+AC$7,12),MOD(RIGHT($Z10,2)+AC$7,12)))),DB!$F:$F,$Z10,DB!$I:$I,CHOOSE($X$6,$Y$2,$Y$3,$Y$4,),DB!$I:$I,CHOOSE($X$6,$Z$2,$Z$3,$Z$4),DB!$H:$H,1)</f>
        <v>16</v>
      </c>
      <c r="AD10" s="3">
        <f>COUNTIFS(DB!$E:$E,(LEFT($Z10,4)+IF(MOD(RIGHT($Z10,2)+AD$7,12)=0,QUOTIENT(RIGHT($Z10,2)+AD$7,12)-1,QUOTIENT(RIGHT($Z10,2)+AD$7,12)))&amp;IF(RIGHT($Z10,2)+AD$7&lt;10,"0"&amp;MOD(RIGHT($Z10,2)+AD$7,12),IF(MOD(RIGHT($Z10,2)+AD$7,12)=0,12,IF(MOD(RIGHT($Z10,2)+AD$7,12)&lt;10,"0"&amp;MOD(RIGHT($Z10,2)+AD$7,12),MOD(RIGHT($Z10,2)+AD$7,12)))),DB!$F:$F,$Z10,DB!$I:$I,CHOOSE($X$6,$Y$2,$Y$3,$Y$4,),DB!$I:$I,CHOOSE($X$6,$Z$2,$Z$3,$Z$4),DB!$H:$H,1)</f>
        <v>15</v>
      </c>
      <c r="AE10" s="3">
        <f>COUNTIFS(DB!$E:$E,(LEFT($Z10,4)+IF(MOD(RIGHT($Z10,2)+AE$7,12)=0,QUOTIENT(RIGHT($Z10,2)+AE$7,12)-1,QUOTIENT(RIGHT($Z10,2)+AE$7,12)))&amp;IF(RIGHT($Z10,2)+AE$7&lt;10,"0"&amp;MOD(RIGHT($Z10,2)+AE$7,12),IF(MOD(RIGHT($Z10,2)+AE$7,12)=0,12,IF(MOD(RIGHT($Z10,2)+AE$7,12)&lt;10,"0"&amp;MOD(RIGHT($Z10,2)+AE$7,12),MOD(RIGHT($Z10,2)+AE$7,12)))),DB!$F:$F,$Z10,DB!$I:$I,CHOOSE($X$6,$Y$2,$Y$3,$Y$4,),DB!$I:$I,CHOOSE($X$6,$Z$2,$Z$3,$Z$4),DB!$H:$H,1)</f>
        <v>13</v>
      </c>
      <c r="AF10" s="3">
        <f>COUNTIFS(DB!$E:$E,(LEFT($Z10,4)+IF(MOD(RIGHT($Z10,2)+AF$7,12)=0,QUOTIENT(RIGHT($Z10,2)+AF$7,12)-1,QUOTIENT(RIGHT($Z10,2)+AF$7,12)))&amp;IF(RIGHT($Z10,2)+AF$7&lt;10,"0"&amp;MOD(RIGHT($Z10,2)+AF$7,12),IF(MOD(RIGHT($Z10,2)+AF$7,12)=0,12,IF(MOD(RIGHT($Z10,2)+AF$7,12)&lt;10,"0"&amp;MOD(RIGHT($Z10,2)+AF$7,12),MOD(RIGHT($Z10,2)+AF$7,12)))),DB!$F:$F,$Z10,DB!$I:$I,CHOOSE($X$6,$Y$2,$Y$3,$Y$4,),DB!$I:$I,CHOOSE($X$6,$Z$2,$Z$3,$Z$4),DB!$H:$H,1)</f>
        <v>13</v>
      </c>
      <c r="AG10" s="3">
        <f>COUNTIFS(DB!$E:$E,(LEFT($Z10,4)+IF(MOD(RIGHT($Z10,2)+AG$7,12)=0,QUOTIENT(RIGHT($Z10,2)+AG$7,12)-1,QUOTIENT(RIGHT($Z10,2)+AG$7,12)))&amp;IF(RIGHT($Z10,2)+AG$7&lt;10,"0"&amp;MOD(RIGHT($Z10,2)+AG$7,12),IF(MOD(RIGHT($Z10,2)+AG$7,12)=0,12,IF(MOD(RIGHT($Z10,2)+AG$7,12)&lt;10,"0"&amp;MOD(RIGHT($Z10,2)+AG$7,12),MOD(RIGHT($Z10,2)+AG$7,12)))),DB!$F:$F,$Z10,DB!$I:$I,CHOOSE($X$6,$Y$2,$Y$3,$Y$4,),DB!$I:$I,CHOOSE($X$6,$Z$2,$Z$3,$Z$4),DB!$H:$H,1)</f>
        <v>13</v>
      </c>
      <c r="AH10" s="3">
        <f>COUNTIFS(DB!$E:$E,(LEFT($Z10,4)+IF(MOD(RIGHT($Z10,2)+AH$7,12)=0,QUOTIENT(RIGHT($Z10,2)+AH$7,12)-1,QUOTIENT(RIGHT($Z10,2)+AH$7,12)))&amp;IF(RIGHT($Z10,2)+AH$7&lt;10,"0"&amp;MOD(RIGHT($Z10,2)+AH$7,12),IF(MOD(RIGHT($Z10,2)+AH$7,12)=0,12,IF(MOD(RIGHT($Z10,2)+AH$7,12)&lt;10,"0"&amp;MOD(RIGHT($Z10,2)+AH$7,12),MOD(RIGHT($Z10,2)+AH$7,12)))),DB!$F:$F,$Z10,DB!$I:$I,CHOOSE($X$6,$Y$2,$Y$3,$Y$4,),DB!$I:$I,CHOOSE($X$6,$Z$2,$Z$3,$Z$4),DB!$H:$H,1)</f>
        <v>0</v>
      </c>
      <c r="AI10" s="3">
        <f>COUNTIFS(DB!$E:$E,(LEFT($Z10,4)+IF(MOD(RIGHT($Z10,2)+AI$7,12)=0,QUOTIENT(RIGHT($Z10,2)+AI$7,12)-1,QUOTIENT(RIGHT($Z10,2)+AI$7,12)))&amp;IF(RIGHT($Z10,2)+AI$7&lt;10,"0"&amp;MOD(RIGHT($Z10,2)+AI$7,12),IF(MOD(RIGHT($Z10,2)+AI$7,12)=0,12,IF(MOD(RIGHT($Z10,2)+AI$7,12)&lt;10,"0"&amp;MOD(RIGHT($Z10,2)+AI$7,12),MOD(RIGHT($Z10,2)+AI$7,12)))),DB!$F:$F,$Z10,DB!$I:$I,CHOOSE($X$6,$Y$2,$Y$3,$Y$4,),DB!$I:$I,CHOOSE($X$6,$Z$2,$Z$3,$Z$4),DB!$H:$H,1)</f>
        <v>0</v>
      </c>
      <c r="AJ10" s="3">
        <f>COUNTIFS(DB!$E:$E,(LEFT($Z10,4)+IF(MOD(RIGHT($Z10,2)+AJ$7,12)=0,QUOTIENT(RIGHT($Z10,2)+AJ$7,12)-1,QUOTIENT(RIGHT($Z10,2)+AJ$7,12)))&amp;IF(RIGHT($Z10,2)+AJ$7&lt;10,"0"&amp;MOD(RIGHT($Z10,2)+AJ$7,12),IF(MOD(RIGHT($Z10,2)+AJ$7,12)=0,12,IF(MOD(RIGHT($Z10,2)+AJ$7,12)&lt;10,"0"&amp;MOD(RIGHT($Z10,2)+AJ$7,12),MOD(RIGHT($Z10,2)+AJ$7,12)))),DB!$F:$F,$Z10,DB!$I:$I,CHOOSE($X$6,$Y$2,$Y$3,$Y$4,),DB!$I:$I,CHOOSE($X$6,$Z$2,$Z$3,$Z$4),DB!$H:$H,1)</f>
        <v>0</v>
      </c>
      <c r="AK10" s="3">
        <f>COUNTIFS(DB!$E:$E,(LEFT($Z10,4)+IF(MOD(RIGHT($Z10,2)+AK$7,12)=0,QUOTIENT(RIGHT($Z10,2)+AK$7,12)-1,QUOTIENT(RIGHT($Z10,2)+AK$7,12)))&amp;IF(RIGHT($Z10,2)+AK$7&lt;10,"0"&amp;MOD(RIGHT($Z10,2)+AK$7,12),IF(MOD(RIGHT($Z10,2)+AK$7,12)=0,12,IF(MOD(RIGHT($Z10,2)+AK$7,12)&lt;10,"0"&amp;MOD(RIGHT($Z10,2)+AK$7,12),MOD(RIGHT($Z10,2)+AK$7,12)))),DB!$F:$F,$Z10,DB!$I:$I,CHOOSE($X$6,$Y$2,$Y$3,$Y$4,),DB!$I:$I,CHOOSE($X$6,$Z$2,$Z$3,$Z$4),DB!$H:$H,1)</f>
        <v>0</v>
      </c>
      <c r="AL10" s="3">
        <f>COUNTIFS(DB!$E:$E,(LEFT($Z10,4)+IF(MOD(RIGHT($Z10,2)+AL$7,12)=0,QUOTIENT(RIGHT($Z10,2)+AL$7,12)-1,QUOTIENT(RIGHT($Z10,2)+AL$7,12)))&amp;IF(RIGHT($Z10,2)+AL$7&lt;10,"0"&amp;MOD(RIGHT($Z10,2)+AL$7,12),IF(MOD(RIGHT($Z10,2)+AL$7,12)=0,12,IF(MOD(RIGHT($Z10,2)+AL$7,12)&lt;10,"0"&amp;MOD(RIGHT($Z10,2)+AL$7,12),MOD(RIGHT($Z10,2)+AL$7,12)))),DB!$F:$F,$Z10,DB!$I:$I,CHOOSE($X$6,$Y$2,$Y$3,$Y$4,),DB!$I:$I,CHOOSE($X$6,$Z$2,$Z$3,$Z$4),DB!$H:$H,1)</f>
        <v>0</v>
      </c>
      <c r="AM10" s="3">
        <f>COUNTIFS(DB!$E:$E,(LEFT($Z10,4)+IF(MOD(RIGHT($Z10,2)+AM$7,12)=0,QUOTIENT(RIGHT($Z10,2)+AM$7,12)-1,QUOTIENT(RIGHT($Z10,2)+AM$7,12)))&amp;IF(RIGHT($Z10,2)+AM$7&lt;10,"0"&amp;MOD(RIGHT($Z10,2)+AM$7,12),IF(MOD(RIGHT($Z10,2)+AM$7,12)=0,12,IF(MOD(RIGHT($Z10,2)+AM$7,12)&lt;10,"0"&amp;MOD(RIGHT($Z10,2)+AM$7,12),MOD(RIGHT($Z10,2)+AM$7,12)))),DB!$F:$F,$Z10,DB!$I:$I,CHOOSE($X$6,$Y$2,$Y$3,$Y$4,),DB!$I:$I,CHOOSE($X$6,$Z$2,$Z$3,$Z$4),DB!$H:$H,1)</f>
        <v>0</v>
      </c>
      <c r="AN10" s="3">
        <f>COUNTIFS(DB!$E:$E,(LEFT($Z10,4)+IF(MOD(RIGHT($Z10,2)+AN$7,12)=0,QUOTIENT(RIGHT($Z10,2)+AN$7,12)-1,QUOTIENT(RIGHT($Z10,2)+AN$7,12)))&amp;IF(RIGHT($Z10,2)+AN$7&lt;10,"0"&amp;MOD(RIGHT($Z10,2)+AN$7,12),IF(MOD(RIGHT($Z10,2)+AN$7,12)=0,12,IF(MOD(RIGHT($Z10,2)+AN$7,12)&lt;10,"0"&amp;MOD(RIGHT($Z10,2)+AN$7,12),MOD(RIGHT($Z10,2)+AN$7,12)))),DB!$F:$F,$Z10,DB!$I:$I,CHOOSE($X$6,$Y$2,$Y$3,$Y$4,),DB!$I:$I,CHOOSE($X$6,$Z$2,$Z$3,$Z$4),DB!$H:$H,1)</f>
        <v>0</v>
      </c>
      <c r="AO10" s="3">
        <f>COUNTIFS(DB!$E:$E,(LEFT($Z10,4)+IF(MOD(RIGHT($Z10,2)+AO$7,12)=0,QUOTIENT(RIGHT($Z10,2)+AO$7,12)-1,QUOTIENT(RIGHT($Z10,2)+AO$7,12)))&amp;IF(RIGHT($Z10,2)+AO$7&lt;10,"0"&amp;MOD(RIGHT($Z10,2)+AO$7,12),IF(MOD(RIGHT($Z10,2)+AO$7,12)=0,12,IF(MOD(RIGHT($Z10,2)+AO$7,12)&lt;10,"0"&amp;MOD(RIGHT($Z10,2)+AO$7,12),MOD(RIGHT($Z10,2)+AO$7,12)))),DB!$F:$F,$Z10,DB!$I:$I,CHOOSE($X$6,$Y$2,$Y$3,$Y$4,),DB!$I:$I,CHOOSE($X$6,$Z$2,$Z$3,$Z$4),DB!$H:$H,1)</f>
        <v>0</v>
      </c>
      <c r="AP10" s="3"/>
      <c r="AQ10" s="3"/>
      <c r="AR10" s="9" t="str">
        <f t="shared" si="14"/>
        <v>201602</v>
      </c>
      <c r="AS10" s="3">
        <f>COUNTIFS(DB!$E:$E,(LEFT($Z10,4)+IF(MOD(RIGHT($Z10,2)+AS$7,12)=0,QUOTIENT(RIGHT($Z10,2)+AS$7,12)-1,QUOTIENT(RIGHT($Z10,2)+AS$7,12)))&amp;IF(RIGHT($Z10,2)+AS$7&lt;10,"0"&amp;MOD(RIGHT($Z10,2)+AS$7,12),IF(MOD(RIGHT($Z10,2)+AS$7,12)=0,12,IF(MOD(RIGHT($Z10,2)+AS$7,12)&lt;10,"0"&amp;MOD(RIGHT($Z10,2)+AS$7,12),MOD(RIGHT($Z10,2)+AS$7,12)))),DB!$F:$F,$Z10,DB!$I:$I,CHOOSE($X$6,$Y$2,$Y$3,$Y$4,),DB!$I:$I,CHOOSE($X$6,$Z$2,$Z$3,$Z$4))</f>
        <v>34</v>
      </c>
      <c r="AT10" s="3">
        <f>COUNTIFS(DB!$E:$E,(LEFT($Z10,4)+IF(MOD(RIGHT($Z10,2)+AT$7,12)=0,QUOTIENT(RIGHT($Z10,2)+AT$7,12)-1,QUOTIENT(RIGHT($Z10,2)+AT$7,12)))&amp;IF(RIGHT($Z10,2)+AT$7&lt;10,"0"&amp;MOD(RIGHT($Z10,2)+AT$7,12),IF(MOD(RIGHT($Z10,2)+AT$7,12)=0,12,IF(MOD(RIGHT($Z10,2)+AT$7,12)&lt;10,"0"&amp;MOD(RIGHT($Z10,2)+AT$7,12),MOD(RIGHT($Z10,2)+AT$7,12)))),DB!$F:$F,$Z10,DB!$I:$I,CHOOSE($X$6,$Y$2,$Y$3,$Y$4,),DB!$I:$I,CHOOSE($X$6,$Z$2,$Z$3,$Z$4))</f>
        <v>22</v>
      </c>
      <c r="AU10" s="3">
        <f>COUNTIFS(DB!$E:$E,(LEFT($Z10,4)+IF(MOD(RIGHT($Z10,2)+AU$7,12)=0,QUOTIENT(RIGHT($Z10,2)+AU$7,12)-1,QUOTIENT(RIGHT($Z10,2)+AU$7,12)))&amp;IF(RIGHT($Z10,2)+AU$7&lt;10,"0"&amp;MOD(RIGHT($Z10,2)+AU$7,12),IF(MOD(RIGHT($Z10,2)+AU$7,12)=0,12,IF(MOD(RIGHT($Z10,2)+AU$7,12)&lt;10,"0"&amp;MOD(RIGHT($Z10,2)+AU$7,12),MOD(RIGHT($Z10,2)+AU$7,12)))),DB!$F:$F,$Z10,DB!$I:$I,CHOOSE($X$6,$Y$2,$Y$3,$Y$4,),DB!$I:$I,CHOOSE($X$6,$Z$2,$Z$3,$Z$4))</f>
        <v>16</v>
      </c>
      <c r="AV10" s="3">
        <f>COUNTIFS(DB!$E:$E,(LEFT($Z10,4)+IF(MOD(RIGHT($Z10,2)+AV$7,12)=0,QUOTIENT(RIGHT($Z10,2)+AV$7,12)-1,QUOTIENT(RIGHT($Z10,2)+AV$7,12)))&amp;IF(RIGHT($Z10,2)+AV$7&lt;10,"0"&amp;MOD(RIGHT($Z10,2)+AV$7,12),IF(MOD(RIGHT($Z10,2)+AV$7,12)=0,12,IF(MOD(RIGHT($Z10,2)+AV$7,12)&lt;10,"0"&amp;MOD(RIGHT($Z10,2)+AV$7,12),MOD(RIGHT($Z10,2)+AV$7,12)))),DB!$F:$F,$Z10,DB!$I:$I,CHOOSE($X$6,$Y$2,$Y$3,$Y$4,),DB!$I:$I,CHOOSE($X$6,$Z$2,$Z$3,$Z$4))</f>
        <v>15</v>
      </c>
      <c r="AW10" s="3">
        <f>COUNTIFS(DB!$E:$E,(LEFT($Z10,4)+IF(MOD(RIGHT($Z10,2)+AW$7,12)=0,QUOTIENT(RIGHT($Z10,2)+AW$7,12)-1,QUOTIENT(RIGHT($Z10,2)+AW$7,12)))&amp;IF(RIGHT($Z10,2)+AW$7&lt;10,"0"&amp;MOD(RIGHT($Z10,2)+AW$7,12),IF(MOD(RIGHT($Z10,2)+AW$7,12)=0,12,IF(MOD(RIGHT($Z10,2)+AW$7,12)&lt;10,"0"&amp;MOD(RIGHT($Z10,2)+AW$7,12),MOD(RIGHT($Z10,2)+AW$7,12)))),DB!$F:$F,$Z10,DB!$I:$I,CHOOSE($X$6,$Y$2,$Y$3,$Y$4,),DB!$I:$I,CHOOSE($X$6,$Z$2,$Z$3,$Z$4))</f>
        <v>13</v>
      </c>
      <c r="AX10" s="3">
        <f>COUNTIFS(DB!$E:$E,(LEFT($Z10,4)+IF(MOD(RIGHT($Z10,2)+AX$7,12)=0,QUOTIENT(RIGHT($Z10,2)+AX$7,12)-1,QUOTIENT(RIGHT($Z10,2)+AX$7,12)))&amp;IF(RIGHT($Z10,2)+AX$7&lt;10,"0"&amp;MOD(RIGHT($Z10,2)+AX$7,12),IF(MOD(RIGHT($Z10,2)+AX$7,12)=0,12,IF(MOD(RIGHT($Z10,2)+AX$7,12)&lt;10,"0"&amp;MOD(RIGHT($Z10,2)+AX$7,12),MOD(RIGHT($Z10,2)+AX$7,12)))),DB!$F:$F,$Z10,DB!$I:$I,CHOOSE($X$6,$Y$2,$Y$3,$Y$4,),DB!$I:$I,CHOOSE($X$6,$Z$2,$Z$3,$Z$4))</f>
        <v>13</v>
      </c>
      <c r="AY10" s="3">
        <f>COUNTIFS(DB!$E:$E,(LEFT($Z10,4)+IF(MOD(RIGHT($Z10,2)+AY$7,12)=0,QUOTIENT(RIGHT($Z10,2)+AY$7,12)-1,QUOTIENT(RIGHT($Z10,2)+AY$7,12)))&amp;IF(RIGHT($Z10,2)+AY$7&lt;10,"0"&amp;MOD(RIGHT($Z10,2)+AY$7,12),IF(MOD(RIGHT($Z10,2)+AY$7,12)=0,12,IF(MOD(RIGHT($Z10,2)+AY$7,12)&lt;10,"0"&amp;MOD(RIGHT($Z10,2)+AY$7,12),MOD(RIGHT($Z10,2)+AY$7,12)))),DB!$F:$F,$Z10,DB!$I:$I,CHOOSE($X$6,$Y$2,$Y$3,$Y$4,),DB!$I:$I,CHOOSE($X$6,$Z$2,$Z$3,$Z$4))</f>
        <v>13</v>
      </c>
      <c r="AZ10" s="3">
        <f>COUNTIFS(DB!$E:$E,(LEFT($Z10,4)+IF(MOD(RIGHT($Z10,2)+AZ$7,12)=0,QUOTIENT(RIGHT($Z10,2)+AZ$7,12)-1,QUOTIENT(RIGHT($Z10,2)+AZ$7,12)))&amp;IF(RIGHT($Z10,2)+AZ$7&lt;10,"0"&amp;MOD(RIGHT($Z10,2)+AZ$7,12),IF(MOD(RIGHT($Z10,2)+AZ$7,12)=0,12,IF(MOD(RIGHT($Z10,2)+AZ$7,12)&lt;10,"0"&amp;MOD(RIGHT($Z10,2)+AZ$7,12),MOD(RIGHT($Z10,2)+AZ$7,12)))),DB!$F:$F,$Z10,DB!$I:$I,CHOOSE($X$6,$Y$2,$Y$3,$Y$4,),DB!$I:$I,CHOOSE($X$6,$Z$2,$Z$3,$Z$4))</f>
        <v>0</v>
      </c>
      <c r="BA10" s="3">
        <f>COUNTIFS(DB!$E:$E,(LEFT($Z10,4)+IF(MOD(RIGHT($Z10,2)+BA$7,12)=0,QUOTIENT(RIGHT($Z10,2)+BA$7,12)-1,QUOTIENT(RIGHT($Z10,2)+BA$7,12)))&amp;IF(RIGHT($Z10,2)+BA$7&lt;10,"0"&amp;MOD(RIGHT($Z10,2)+BA$7,12),IF(MOD(RIGHT($Z10,2)+BA$7,12)=0,12,IF(MOD(RIGHT($Z10,2)+BA$7,12)&lt;10,"0"&amp;MOD(RIGHT($Z10,2)+BA$7,12),MOD(RIGHT($Z10,2)+BA$7,12)))),DB!$F:$F,$Z10,DB!$I:$I,CHOOSE($X$6,$Y$2,$Y$3,$Y$4,),DB!$I:$I,CHOOSE($X$6,$Z$2,$Z$3,$Z$4))</f>
        <v>0</v>
      </c>
      <c r="BB10" s="3">
        <f>COUNTIFS(DB!$E:$E,(LEFT($Z10,4)+IF(MOD(RIGHT($Z10,2)+BB$7,12)=0,QUOTIENT(RIGHT($Z10,2)+BB$7,12)-1,QUOTIENT(RIGHT($Z10,2)+BB$7,12)))&amp;IF(RIGHT($Z10,2)+BB$7&lt;10,"0"&amp;MOD(RIGHT($Z10,2)+BB$7,12),IF(MOD(RIGHT($Z10,2)+BB$7,12)=0,12,IF(MOD(RIGHT($Z10,2)+BB$7,12)&lt;10,"0"&amp;MOD(RIGHT($Z10,2)+BB$7,12),MOD(RIGHT($Z10,2)+BB$7,12)))),DB!$F:$F,$Z10,DB!$I:$I,CHOOSE($X$6,$Y$2,$Y$3,$Y$4,),DB!$I:$I,CHOOSE($X$6,$Z$2,$Z$3,$Z$4))</f>
        <v>0</v>
      </c>
      <c r="BC10" s="3">
        <f>COUNTIFS(DB!$E:$E,(LEFT($Z10,4)+IF(MOD(RIGHT($Z10,2)+BC$7,12)=0,QUOTIENT(RIGHT($Z10,2)+BC$7,12)-1,QUOTIENT(RIGHT($Z10,2)+BC$7,12)))&amp;IF(RIGHT($Z10,2)+BC$7&lt;10,"0"&amp;MOD(RIGHT($Z10,2)+BC$7,12),IF(MOD(RIGHT($Z10,2)+BC$7,12)=0,12,IF(MOD(RIGHT($Z10,2)+BC$7,12)&lt;10,"0"&amp;MOD(RIGHT($Z10,2)+BC$7,12),MOD(RIGHT($Z10,2)+BC$7,12)))),DB!$F:$F,$Z10,DB!$I:$I,CHOOSE($X$6,$Y$2,$Y$3,$Y$4,),DB!$I:$I,CHOOSE($X$6,$Z$2,$Z$3,$Z$4))</f>
        <v>0</v>
      </c>
      <c r="BD10" s="3">
        <f>COUNTIFS(DB!$E:$E,(LEFT($Z10,4)+IF(MOD(RIGHT($Z10,2)+BD$7,12)=0,QUOTIENT(RIGHT($Z10,2)+BD$7,12)-1,QUOTIENT(RIGHT($Z10,2)+BD$7,12)))&amp;IF(RIGHT($Z10,2)+BD$7&lt;10,"0"&amp;MOD(RIGHT($Z10,2)+BD$7,12),IF(MOD(RIGHT($Z10,2)+BD$7,12)=0,12,IF(MOD(RIGHT($Z10,2)+BD$7,12)&lt;10,"0"&amp;MOD(RIGHT($Z10,2)+BD$7,12),MOD(RIGHT($Z10,2)+BD$7,12)))),DB!$F:$F,$Z10,DB!$I:$I,CHOOSE($X$6,$Y$2,$Y$3,$Y$4,),DB!$I:$I,CHOOSE($X$6,$Z$2,$Z$3,$Z$4))</f>
        <v>0</v>
      </c>
      <c r="BE10" s="3">
        <f>COUNTIFS(DB!$E:$E,(LEFT($Z10,4)+IF(MOD(RIGHT($Z10,2)+BE$7,12)=0,QUOTIENT(RIGHT($Z10,2)+BE$7,12)-1,QUOTIENT(RIGHT($Z10,2)+BE$7,12)))&amp;IF(RIGHT($Z10,2)+BE$7&lt;10,"0"&amp;MOD(RIGHT($Z10,2)+BE$7,12),IF(MOD(RIGHT($Z10,2)+BE$7,12)=0,12,IF(MOD(RIGHT($Z10,2)+BE$7,12)&lt;10,"0"&amp;MOD(RIGHT($Z10,2)+BE$7,12),MOD(RIGHT($Z10,2)+BE$7,12)))),DB!$F:$F,$Z10,DB!$I:$I,CHOOSE($X$6,$Y$2,$Y$3,$Y$4,),DB!$I:$I,CHOOSE($X$6,$Z$2,$Z$3,$Z$4))</f>
        <v>0</v>
      </c>
      <c r="BF10" s="3">
        <f>COUNTIFS(DB!$E:$E,(LEFT($Z10,4)+IF(MOD(RIGHT($Z10,2)+BF$7,12)=0,QUOTIENT(RIGHT($Z10,2)+BF$7,12)-1,QUOTIENT(RIGHT($Z10,2)+BF$7,12)))&amp;IF(RIGHT($Z10,2)+BF$7&lt;10,"0"&amp;MOD(RIGHT($Z10,2)+BF$7,12),IF(MOD(RIGHT($Z10,2)+BF$7,12)=0,12,IF(MOD(RIGHT($Z10,2)+BF$7,12)&lt;10,"0"&amp;MOD(RIGHT($Z10,2)+BF$7,12),MOD(RIGHT($Z10,2)+BF$7,12)))),DB!$F:$F,$Z10,DB!$I:$I,CHOOSE($X$6,$Y$2,$Y$3,$Y$4,),DB!$I:$I,CHOOSE($X$6,$Z$2,$Z$3,$Z$4))</f>
        <v>0</v>
      </c>
      <c r="BG10" s="3">
        <f>COUNTIFS(DB!$E:$E,(LEFT($Z10,4)+IF(MOD(RIGHT($Z10,2)+BG$7,12)=0,QUOTIENT(RIGHT($Z10,2)+BG$7,12)-1,QUOTIENT(RIGHT($Z10,2)+BG$7,12)))&amp;IF(RIGHT($Z10,2)+BG$7&lt;10,"0"&amp;MOD(RIGHT($Z10,2)+BG$7,12),IF(MOD(RIGHT($Z10,2)+BG$7,12)=0,12,IF(MOD(RIGHT($Z10,2)+BG$7,12)&lt;10,"0"&amp;MOD(RIGHT($Z10,2)+BG$7,12),MOD(RIGHT($Z10,2)+BG$7,12)))),DB!$F:$F,$Z10,DB!$I:$I,CHOOSE($X$6,$Y$2,$Y$3,$Y$4,),DB!$I:$I,CHOOSE($X$6,$Z$2,$Z$3,$Z$4))</f>
        <v>0</v>
      </c>
      <c r="BH10" s="3"/>
      <c r="BI10" s="3"/>
      <c r="BJ10" s="9" t="str">
        <f t="shared" si="15"/>
        <v>201602</v>
      </c>
      <c r="BK10" s="3">
        <f>SUMIFS(DB!$C:$C,DB!$E:$E,(LEFT($BJ10,4)+IF(MOD(RIGHT($BJ10,2)+BK$7,12)=0,QUOTIENT(RIGHT($BJ10,2)+BK$7,12)-1,QUOTIENT(RIGHT($BJ10,2)+BK$7,12)))&amp;IF(RIGHT($BJ10,2)+BK$7&lt;10,"0"&amp;MOD(RIGHT($BJ10,2)+BK$7,12),IF(MOD(RIGHT($BJ10,2)+BK$7,12)=0,12,IF(MOD(RIGHT($BJ10,2)+BK$7,12)&lt;10,"0"&amp;MOD(RIGHT($BJ10,2)+BK$7,12),MOD(RIGHT($BJ10,2)+BK$7,12)))),DB!$I:$I,CHOOSE($X$6,$Y$2,$Y$3,$Y$4,),DB!$I:$I,CHOOSE($X$6,$Z$2,$Z$3,$Z$4),DB!$F:$F,$BJ10)</f>
        <v>1497</v>
      </c>
      <c r="BL10" s="3">
        <f>SUMIFS(DB!$C:$C,DB!$E:$E,(LEFT($BJ10,4)+IF(MOD(RIGHT($BJ10,2)+BL$7,12)=0,QUOTIENT(RIGHT($BJ10,2)+BL$7,12)-1,QUOTIENT(RIGHT($BJ10,2)+BL$7,12)))&amp;IF(RIGHT($BJ10,2)+BL$7&lt;10,"0"&amp;MOD(RIGHT($BJ10,2)+BL$7,12),IF(MOD(RIGHT($BJ10,2)+BL$7,12)=0,12,IF(MOD(RIGHT($BJ10,2)+BL$7,12)&lt;10,"0"&amp;MOD(RIGHT($BJ10,2)+BL$7,12),MOD(RIGHT($BJ10,2)+BL$7,12)))),DB!$I:$I,CHOOSE($X$6,$Y$2,$Y$3,$Y$4,),DB!$I:$I,CHOOSE($X$6,$Z$2,$Z$3,$Z$4),DB!$F:$F,$BJ10)</f>
        <v>1586</v>
      </c>
      <c r="BM10" s="3">
        <f>SUMIFS(DB!$C:$C,DB!$E:$E,(LEFT($BJ10,4)+IF(MOD(RIGHT($BJ10,2)+BM$7,12)=0,QUOTIENT(RIGHT($BJ10,2)+BM$7,12)-1,QUOTIENT(RIGHT($BJ10,2)+BM$7,12)))&amp;IF(RIGHT($BJ10,2)+BM$7&lt;10,"0"&amp;MOD(RIGHT($BJ10,2)+BM$7,12),IF(MOD(RIGHT($BJ10,2)+BM$7,12)=0,12,IF(MOD(RIGHT($BJ10,2)+BM$7,12)&lt;10,"0"&amp;MOD(RIGHT($BJ10,2)+BM$7,12),MOD(RIGHT($BJ10,2)+BM$7,12)))),DB!$I:$I,CHOOSE($X$6,$Y$2,$Y$3,$Y$4,),DB!$I:$I,CHOOSE($X$6,$Z$2,$Z$3,$Z$4),DB!$F:$F,$BJ10)</f>
        <v>1434</v>
      </c>
      <c r="BN10" s="3">
        <f>SUMIFS(DB!$C:$C,DB!$E:$E,(LEFT($BJ10,4)+IF(MOD(RIGHT($BJ10,2)+BN$7,12)=0,QUOTIENT(RIGHT($BJ10,2)+BN$7,12)-1,QUOTIENT(RIGHT($BJ10,2)+BN$7,12)))&amp;IF(RIGHT($BJ10,2)+BN$7&lt;10,"0"&amp;MOD(RIGHT($BJ10,2)+BN$7,12),IF(MOD(RIGHT($BJ10,2)+BN$7,12)=0,12,IF(MOD(RIGHT($BJ10,2)+BN$7,12)&lt;10,"0"&amp;MOD(RIGHT($BJ10,2)+BN$7,12),MOD(RIGHT($BJ10,2)+BN$7,12)))),DB!$I:$I,CHOOSE($X$6,$Y$2,$Y$3,$Y$4,),DB!$I:$I,CHOOSE($X$6,$Z$2,$Z$3,$Z$4),DB!$F:$F,$BJ10)</f>
        <v>1442</v>
      </c>
      <c r="BO10" s="3">
        <f>SUMIFS(DB!$C:$C,DB!$E:$E,(LEFT($BJ10,4)+IF(MOD(RIGHT($BJ10,2)+BO$7,12)=0,QUOTIENT(RIGHT($BJ10,2)+BO$7,12)-1,QUOTIENT(RIGHT($BJ10,2)+BO$7,12)))&amp;IF(RIGHT($BJ10,2)+BO$7&lt;10,"0"&amp;MOD(RIGHT($BJ10,2)+BO$7,12),IF(MOD(RIGHT($BJ10,2)+BO$7,12)=0,12,IF(MOD(RIGHT($BJ10,2)+BO$7,12)&lt;10,"0"&amp;MOD(RIGHT($BJ10,2)+BO$7,12),MOD(RIGHT($BJ10,2)+BO$7,12)))),DB!$I:$I,CHOOSE($X$6,$Y$2,$Y$3,$Y$4,),DB!$I:$I,CHOOSE($X$6,$Z$2,$Z$3,$Z$4),DB!$F:$F,$BJ10)</f>
        <v>1590</v>
      </c>
      <c r="BP10" s="3">
        <f>SUMIFS(DB!$C:$C,DB!$E:$E,(LEFT($BJ10,4)+IF(MOD(RIGHT($BJ10,2)+BP$7,12)=0,QUOTIENT(RIGHT($BJ10,2)+BP$7,12)-1,QUOTIENT(RIGHT($BJ10,2)+BP$7,12)))&amp;IF(RIGHT($BJ10,2)+BP$7&lt;10,"0"&amp;MOD(RIGHT($BJ10,2)+BP$7,12),IF(MOD(RIGHT($BJ10,2)+BP$7,12)=0,12,IF(MOD(RIGHT($BJ10,2)+BP$7,12)&lt;10,"0"&amp;MOD(RIGHT($BJ10,2)+BP$7,12),MOD(RIGHT($BJ10,2)+BP$7,12)))),DB!$I:$I,CHOOSE($X$6,$Y$2,$Y$3,$Y$4,),DB!$I:$I,CHOOSE($X$6,$Z$2,$Z$3,$Z$4),DB!$F:$F,$BJ10)</f>
        <v>1344</v>
      </c>
      <c r="BQ10" s="3">
        <f>SUMIFS(DB!$C:$C,DB!$E:$E,(LEFT($BJ10,4)+IF(MOD(RIGHT($BJ10,2)+BQ$7,12)=0,QUOTIENT(RIGHT($BJ10,2)+BQ$7,12)-1,QUOTIENT(RIGHT($BJ10,2)+BQ$7,12)))&amp;IF(RIGHT($BJ10,2)+BQ$7&lt;10,"0"&amp;MOD(RIGHT($BJ10,2)+BQ$7,12),IF(MOD(RIGHT($BJ10,2)+BQ$7,12)=0,12,IF(MOD(RIGHT($BJ10,2)+BQ$7,12)&lt;10,"0"&amp;MOD(RIGHT($BJ10,2)+BQ$7,12),MOD(RIGHT($BJ10,2)+BQ$7,12)))),DB!$I:$I,CHOOSE($X$6,$Y$2,$Y$3,$Y$4,),DB!$I:$I,CHOOSE($X$6,$Z$2,$Z$3,$Z$4),DB!$F:$F,$BJ10)</f>
        <v>1110</v>
      </c>
      <c r="BR10" s="3">
        <f>SUMIFS(DB!$C:$C,DB!$E:$E,(LEFT($BJ10,4)+IF(MOD(RIGHT($BJ10,2)+BR$7,12)=0,QUOTIENT(RIGHT($BJ10,2)+BR$7,12)-1,QUOTIENT(RIGHT($BJ10,2)+BR$7,12)))&amp;IF(RIGHT($BJ10,2)+BR$7&lt;10,"0"&amp;MOD(RIGHT($BJ10,2)+BR$7,12),IF(MOD(RIGHT($BJ10,2)+BR$7,12)=0,12,IF(MOD(RIGHT($BJ10,2)+BR$7,12)&lt;10,"0"&amp;MOD(RIGHT($BJ10,2)+BR$7,12),MOD(RIGHT($BJ10,2)+BR$7,12)))),DB!$I:$I,CHOOSE($X$6,$Y$2,$Y$3,$Y$4,),DB!$I:$I,CHOOSE($X$6,$Z$2,$Z$3,$Z$4),DB!$F:$F,$BJ10)</f>
        <v>0</v>
      </c>
      <c r="BS10" s="3">
        <f>SUMIFS(DB!$C:$C,DB!$E:$E,(LEFT($BJ10,4)+IF(MOD(RIGHT($BJ10,2)+BS$7,12)=0,QUOTIENT(RIGHT($BJ10,2)+BS$7,12)-1,QUOTIENT(RIGHT($BJ10,2)+BS$7,12)))&amp;IF(RIGHT($BJ10,2)+BS$7&lt;10,"0"&amp;MOD(RIGHT($BJ10,2)+BS$7,12),IF(MOD(RIGHT($BJ10,2)+BS$7,12)=0,12,IF(MOD(RIGHT($BJ10,2)+BS$7,12)&lt;10,"0"&amp;MOD(RIGHT($BJ10,2)+BS$7,12),MOD(RIGHT($BJ10,2)+BS$7,12)))),DB!$I:$I,CHOOSE($X$6,$Y$2,$Y$3,$Y$4,),DB!$I:$I,CHOOSE($X$6,$Z$2,$Z$3,$Z$4),DB!$F:$F,$BJ10)</f>
        <v>0</v>
      </c>
      <c r="BT10" s="3">
        <f>SUMIFS(DB!$C:$C,DB!$E:$E,(LEFT($BJ10,4)+IF(MOD(RIGHT($BJ10,2)+BT$7,12)=0,QUOTIENT(RIGHT($BJ10,2)+BT$7,12)-1,QUOTIENT(RIGHT($BJ10,2)+BT$7,12)))&amp;IF(RIGHT($BJ10,2)+BT$7&lt;10,"0"&amp;MOD(RIGHT($BJ10,2)+BT$7,12),IF(MOD(RIGHT($BJ10,2)+BT$7,12)=0,12,IF(MOD(RIGHT($BJ10,2)+BT$7,12)&lt;10,"0"&amp;MOD(RIGHT($BJ10,2)+BT$7,12),MOD(RIGHT($BJ10,2)+BT$7,12)))),DB!$I:$I,CHOOSE($X$6,$Y$2,$Y$3,$Y$4,),DB!$I:$I,CHOOSE($X$6,$Z$2,$Z$3,$Z$4),DB!$F:$F,$BJ10)</f>
        <v>0</v>
      </c>
      <c r="BU10" s="3">
        <f>SUMIFS(DB!$C:$C,DB!$E:$E,(LEFT($BJ10,4)+IF(MOD(RIGHT($BJ10,2)+BU$7,12)=0,QUOTIENT(RIGHT($BJ10,2)+BU$7,12)-1,QUOTIENT(RIGHT($BJ10,2)+BU$7,12)))&amp;IF(RIGHT($BJ10,2)+BU$7&lt;10,"0"&amp;MOD(RIGHT($BJ10,2)+BU$7,12),IF(MOD(RIGHT($BJ10,2)+BU$7,12)=0,12,IF(MOD(RIGHT($BJ10,2)+BU$7,12)&lt;10,"0"&amp;MOD(RIGHT($BJ10,2)+BU$7,12),MOD(RIGHT($BJ10,2)+BU$7,12)))),DB!$I:$I,CHOOSE($X$6,$Y$2,$Y$3,$Y$4,),DB!$I:$I,CHOOSE($X$6,$Z$2,$Z$3,$Z$4),DB!$F:$F,$BJ10)</f>
        <v>0</v>
      </c>
      <c r="BV10" s="3">
        <f>SUMIFS(DB!$C:$C,DB!$E:$E,(LEFT($BJ10,4)+IF(MOD(RIGHT($BJ10,2)+BV$7,12)=0,QUOTIENT(RIGHT($BJ10,2)+BV$7,12)-1,QUOTIENT(RIGHT($BJ10,2)+BV$7,12)))&amp;IF(RIGHT($BJ10,2)+BV$7&lt;10,"0"&amp;MOD(RIGHT($BJ10,2)+BV$7,12),IF(MOD(RIGHT($BJ10,2)+BV$7,12)=0,12,IF(MOD(RIGHT($BJ10,2)+BV$7,12)&lt;10,"0"&amp;MOD(RIGHT($BJ10,2)+BV$7,12),MOD(RIGHT($BJ10,2)+BV$7,12)))),DB!$I:$I,CHOOSE($X$6,$Y$2,$Y$3,$Y$4,),DB!$I:$I,CHOOSE($X$6,$Z$2,$Z$3,$Z$4),DB!$F:$F,$BJ10)</f>
        <v>0</v>
      </c>
      <c r="BW10" s="3">
        <f>SUMIFS(DB!$C:$C,DB!$E:$E,(LEFT($BJ10,4)+IF(MOD(RIGHT($BJ10,2)+BW$7,12)=0,QUOTIENT(RIGHT($BJ10,2)+BW$7,12)-1,QUOTIENT(RIGHT($BJ10,2)+BW$7,12)))&amp;IF(RIGHT($BJ10,2)+BW$7&lt;10,"0"&amp;MOD(RIGHT($BJ10,2)+BW$7,12),IF(MOD(RIGHT($BJ10,2)+BW$7,12)=0,12,IF(MOD(RIGHT($BJ10,2)+BW$7,12)&lt;10,"0"&amp;MOD(RIGHT($BJ10,2)+BW$7,12),MOD(RIGHT($BJ10,2)+BW$7,12)))),DB!$I:$I,CHOOSE($X$6,$Y$2,$Y$3,$Y$4,),DB!$I:$I,CHOOSE($X$6,$Z$2,$Z$3,$Z$4),DB!$F:$F,$BJ10)</f>
        <v>0</v>
      </c>
      <c r="BX10" s="3">
        <f>SUMIFS(DB!$C:$C,DB!$E:$E,(LEFT($BJ10,4)+IF(MOD(RIGHT($BJ10,2)+BX$7,12)=0,QUOTIENT(RIGHT($BJ10,2)+BX$7,12)-1,QUOTIENT(RIGHT($BJ10,2)+BX$7,12)))&amp;IF(RIGHT($BJ10,2)+BX$7&lt;10,"0"&amp;MOD(RIGHT($BJ10,2)+BX$7,12),IF(MOD(RIGHT($BJ10,2)+BX$7,12)=0,12,IF(MOD(RIGHT($BJ10,2)+BX$7,12)&lt;10,"0"&amp;MOD(RIGHT($BJ10,2)+BX$7,12),MOD(RIGHT($BJ10,2)+BX$7,12)))),DB!$I:$I,CHOOSE($X$6,$Y$2,$Y$3,$Y$4,),DB!$I:$I,CHOOSE($X$6,$Z$2,$Z$3,$Z$4),DB!$F:$F,$BJ10)</f>
        <v>0</v>
      </c>
      <c r="BY10" s="3">
        <f>SUMIFS(DB!$C:$C,DB!$E:$E,(LEFT($BJ10,4)+IF(MOD(RIGHT($BJ10,2)+BY$7,12)=0,QUOTIENT(RIGHT($BJ10,2)+BY$7,12)-1,QUOTIENT(RIGHT($BJ10,2)+BY$7,12)))&amp;IF(RIGHT($BJ10,2)+BY$7&lt;10,"0"&amp;MOD(RIGHT($BJ10,2)+BY$7,12),IF(MOD(RIGHT($BJ10,2)+BY$7,12)=0,12,IF(MOD(RIGHT($BJ10,2)+BY$7,12)&lt;10,"0"&amp;MOD(RIGHT($BJ10,2)+BY$7,12),MOD(RIGHT($BJ10,2)+BY$7,12)))),DB!$I:$I,CHOOSE($X$6,$Y$2,$Y$3,$Y$4,),DB!$I:$I,CHOOSE($X$6,$Z$2,$Z$3,$Z$4),DB!$F:$F,$BJ10)</f>
        <v>0</v>
      </c>
      <c r="BZ10" s="3"/>
      <c r="CB10" s="9" t="str">
        <f t="shared" si="16"/>
        <v>201602</v>
      </c>
      <c r="CC10" s="16">
        <f t="shared" si="17"/>
        <v>44.029411764705884</v>
      </c>
      <c r="CD10" s="16">
        <f t="shared" si="18"/>
        <v>72.090909090909093</v>
      </c>
      <c r="CE10" s="16">
        <f t="shared" si="19"/>
        <v>89.625</v>
      </c>
      <c r="CF10" s="16">
        <f t="shared" si="20"/>
        <v>96.13333333333334</v>
      </c>
      <c r="CG10" s="16">
        <f t="shared" si="21"/>
        <v>122.30769230769231</v>
      </c>
      <c r="CH10" s="16">
        <f t="shared" si="22"/>
        <v>103.38461538461539</v>
      </c>
      <c r="CI10" s="16">
        <f t="shared" si="23"/>
        <v>85.384615384615387</v>
      </c>
      <c r="CJ10" s="16">
        <f t="shared" si="24"/>
        <v>0</v>
      </c>
      <c r="CK10" s="16">
        <f t="shared" si="25"/>
        <v>0</v>
      </c>
      <c r="CL10" s="16">
        <f t="shared" si="26"/>
        <v>0</v>
      </c>
      <c r="CM10" s="16">
        <f t="shared" si="27"/>
        <v>0</v>
      </c>
      <c r="CN10" s="16">
        <f t="shared" si="28"/>
        <v>0</v>
      </c>
      <c r="CO10" s="16">
        <f t="shared" si="29"/>
        <v>0</v>
      </c>
      <c r="CP10" s="16">
        <f t="shared" si="30"/>
        <v>0</v>
      </c>
      <c r="CQ10" s="16">
        <f t="shared" si="31"/>
        <v>0</v>
      </c>
      <c r="CT10" s="9" t="str">
        <f t="shared" si="32"/>
        <v>201602</v>
      </c>
      <c r="CU10" s="16">
        <f t="shared" si="33"/>
        <v>1</v>
      </c>
      <c r="CV10" s="16">
        <f t="shared" si="34"/>
        <v>1</v>
      </c>
      <c r="CW10" s="16">
        <f t="shared" si="35"/>
        <v>1</v>
      </c>
      <c r="CX10" s="16">
        <f t="shared" si="36"/>
        <v>1</v>
      </c>
      <c r="CY10" s="16">
        <f t="shared" si="37"/>
        <v>1</v>
      </c>
      <c r="CZ10" s="16">
        <f t="shared" si="38"/>
        <v>1</v>
      </c>
      <c r="DA10" s="16">
        <f t="shared" si="39"/>
        <v>1</v>
      </c>
      <c r="DB10" s="16">
        <f t="shared" si="40"/>
        <v>0</v>
      </c>
      <c r="DC10" s="16">
        <f t="shared" si="41"/>
        <v>0</v>
      </c>
      <c r="DD10" s="16">
        <f t="shared" si="42"/>
        <v>0</v>
      </c>
      <c r="DE10" s="16">
        <f t="shared" si="43"/>
        <v>0</v>
      </c>
      <c r="DF10" s="16">
        <f t="shared" si="44"/>
        <v>0</v>
      </c>
      <c r="DG10" s="16">
        <f t="shared" si="45"/>
        <v>0</v>
      </c>
      <c r="DH10" s="16">
        <f t="shared" si="46"/>
        <v>0</v>
      </c>
      <c r="DI10" s="16">
        <f t="shared" si="47"/>
        <v>0</v>
      </c>
    </row>
    <row r="11" spans="1:113" x14ac:dyDescent="0.2">
      <c r="A11">
        <f t="shared" ref="A11:A26" si="49">A10+1</f>
        <v>2</v>
      </c>
      <c r="B11" s="6" t="str">
        <f t="shared" ref="B11:B26" si="50">IF(_xlfn.NUMBERVALUE(RIGHT(B10,2))=12,(LEFT(B10,4)+1)&amp;"01",IF(_xlfn.NUMBERVALUE(RIGHT(B10,2))&lt;9,LEFT(B10,4)&amp;"0"&amp;(RIGHT(B10,2)+1),LEFT(B10,4)&amp;(RIGHT(B10,2)+1)))</f>
        <v>201603</v>
      </c>
      <c r="C11" s="3">
        <f>COUNTIFS(DB!$G:$G,1,DB!$F:$F,"&lt;="&amp;B11)</f>
        <v>123</v>
      </c>
      <c r="D11" s="3">
        <f t="shared" si="48"/>
        <v>92</v>
      </c>
      <c r="E11" s="15">
        <f t="shared" si="11"/>
        <v>33</v>
      </c>
      <c r="F11" s="17">
        <f>COUNTIFS(DB!$E:$E,$B11,DB!$I:$I,$Y$2,DB!$I:$I,$Z$2,DB!$H:$H,1)</f>
        <v>9</v>
      </c>
      <c r="G11" s="18">
        <f>COUNTIFS(DB!$E:$E,$B11,DB!$I:$I,$Y$3,DB!$I:$I,$Z$3,DB!$H:$H,1)</f>
        <v>18</v>
      </c>
      <c r="H11" s="18">
        <f>COUNTIFS(DB!$E:$E,$B11,DB!$I:$I,$Y$4,DB!$I:$I,$Z$4,DB!$H:$H,1)</f>
        <v>65</v>
      </c>
      <c r="I11" s="17">
        <f>COUNTIFS(DB!$E:$E,$B11,DB!$F:$F,$B11,DB!$I:$I,$Y$2,DB!$I:$I,$Z$2,DB!$H:$H,1)</f>
        <v>3</v>
      </c>
      <c r="J11" s="18">
        <f>COUNTIFS(DB!$E:$E,$B11,DB!$F:$F,$B11,DB!$I:$I,$Y$3,DB!$I:$I,$Z$3,DB!$H:$H,1)</f>
        <v>4</v>
      </c>
      <c r="K11" s="18">
        <f>COUNTIFS(DB!$E:$E,$B11,DB!$F:$F,$B11,DB!$I:$I,$Y$4,DB!$I:$I,$Z$4,DB!$H:$H,1)</f>
        <v>26</v>
      </c>
      <c r="L11" s="18"/>
      <c r="M11" s="3">
        <f>SUMIFS(DB!$C:$C,DB!$E:$E,$B11)</f>
        <v>29113</v>
      </c>
      <c r="N11" s="3">
        <f>SUMIFS(DB!$C:$C,DB!$E:$E,$B11,DB!$I:$I,$Y$2,DB!$I:$I,$Z$2)</f>
        <v>17903</v>
      </c>
      <c r="O11" s="3">
        <f>SUMIFS(DB!$C:$C,DB!$E:$E,$B11,DB!$I:$I,$Y$3,DB!$I:$I,$Z$3)</f>
        <v>6725</v>
      </c>
      <c r="P11" s="3">
        <f>SUMIFS(DB!$C:$C,DB!$E:$E,$B11,DB!$I:$I,$Y$4,DB!$I:$I,$Z$4)</f>
        <v>4485</v>
      </c>
      <c r="Q11" s="3"/>
      <c r="R11" s="15">
        <f t="shared" si="12"/>
        <v>6870</v>
      </c>
      <c r="S11" s="17">
        <f>SUMIFS(DB!$C:$C,DB!$E:$E,(LEFT($Z11,4)+IF(RIGHT($Z11,2)+AA$7=12,0,QUOTIENT(RIGHT($Z11,2)+AA$7,12)))&amp;IF(RIGHT($Z11,2)+AA$7&lt;10,"0"&amp;MOD(RIGHT($Z11,2)+AA$7,12),IF(MOD(RIGHT($Z11,2)+AA$7,12)=0,12,IF(MOD(RIGHT($Z11,2)+AA$7,12)&lt;10,"0"&amp;MOD(RIGHT($Z11,2)+AA$7,12),MOD(RIGHT($Z11,2)+AA$7,12)))),DB!$F:$F,$Z11,DB!$I:$I,$Y$2,DB!$I:$I,$Z$2)</f>
        <v>3482</v>
      </c>
      <c r="T11" s="18">
        <f>SUMIFS(DB!$C:$C,DB!$E:$E,(LEFT($Z11,4)+IF(RIGHT($Z11,2)+AA$7=12,0,QUOTIENT(RIGHT($Z11,2)+AA$7,12)))&amp;IF(RIGHT($Z11,2)+AA$7&lt;10,"0"&amp;MOD(RIGHT($Z11,2)+AA$7,12),IF(MOD(RIGHT($Z11,2)+AA$7,12)=0,12,IF(MOD(RIGHT($Z11,2)+AA$7,12)&lt;10,"0"&amp;MOD(RIGHT($Z11,2)+AA$7,12),MOD(RIGHT($Z11,2)+AA$7,12)))),DB!$F:$F,$Z11,DB!$I:$I,$Y$3,DB!$I:$I,$Z$3)</f>
        <v>1838</v>
      </c>
      <c r="U11" s="18">
        <f>SUMIFS(DB!$C:$C,DB!$E:$E,(LEFT($Z11,4)+IF(RIGHT($Z11,2)+AA$7=12,0,QUOTIENT(RIGHT($Z11,2)+AA$7,12)))&amp;IF(RIGHT($Z11,2)+AA$7&lt;10,"0"&amp;MOD(RIGHT($Z11,2)+AA$7,12),IF(MOD(RIGHT($Z11,2)+AA$7,12)=0,12,IF(MOD(RIGHT($Z11,2)+AA$7,12)&lt;10,"0"&amp;MOD(RIGHT($Z11,2)+AA$7,12),MOD(RIGHT($Z11,2)+AA$7,12)))),DB!$F:$F,$Z11,DB!$I:$I,$Y$4,DB!$I:$I,$Z$4)</f>
        <v>1550</v>
      </c>
      <c r="V11" s="18"/>
      <c r="Z11" s="6" t="str">
        <f t="shared" si="13"/>
        <v>201603</v>
      </c>
      <c r="AA11" s="3">
        <f>COUNTIFS(DB!$E:$E,(LEFT($Z11,4)+IF(MOD(RIGHT($Z11,2)+AA$7,12)=0,QUOTIENT(RIGHT($Z11,2)+AA$7,12)-1,QUOTIENT(RIGHT($Z11,2)+AA$7,12)))&amp;IF(RIGHT($Z11,2)+AA$7&lt;10,"0"&amp;MOD(RIGHT($Z11,2)+AA$7,12),IF(MOD(RIGHT($Z11,2)+AA$7,12)=0,12,IF(MOD(RIGHT($Z11,2)+AA$7,12)&lt;10,"0"&amp;MOD(RIGHT($Z11,2)+AA$7,12),MOD(RIGHT($Z11,2)+AA$7,12)))),DB!$F:$F,$Z11,DB!$I:$I,CHOOSE($X$6,$Y$2,$Y$3,$Y$4,),DB!$I:$I,CHOOSE($X$6,$Z$2,$Z$3,$Z$4),DB!$H:$H,1)</f>
        <v>26</v>
      </c>
      <c r="AB11" s="3">
        <f>COUNTIFS(DB!$E:$E,(LEFT($Z11,4)+IF(MOD(RIGHT($Z11,2)+AB$7,12)=0,QUOTIENT(RIGHT($Z11,2)+AB$7,12)-1,QUOTIENT(RIGHT($Z11,2)+AB$7,12)))&amp;IF(RIGHT($Z11,2)+AB$7&lt;10,"0"&amp;MOD(RIGHT($Z11,2)+AB$7,12),IF(MOD(RIGHT($Z11,2)+AB$7,12)=0,12,IF(MOD(RIGHT($Z11,2)+AB$7,12)&lt;10,"0"&amp;MOD(RIGHT($Z11,2)+AB$7,12),MOD(RIGHT($Z11,2)+AB$7,12)))),DB!$F:$F,$Z11,DB!$I:$I,CHOOSE($X$6,$Y$2,$Y$3,$Y$4,),DB!$I:$I,CHOOSE($X$6,$Z$2,$Z$3,$Z$4),DB!$H:$H,1)</f>
        <v>17</v>
      </c>
      <c r="AC11" s="3">
        <f>COUNTIFS(DB!$E:$E,(LEFT($Z11,4)+IF(MOD(RIGHT($Z11,2)+AC$7,12)=0,QUOTIENT(RIGHT($Z11,2)+AC$7,12)-1,QUOTIENT(RIGHT($Z11,2)+AC$7,12)))&amp;IF(RIGHT($Z11,2)+AC$7&lt;10,"0"&amp;MOD(RIGHT($Z11,2)+AC$7,12),IF(MOD(RIGHT($Z11,2)+AC$7,12)=0,12,IF(MOD(RIGHT($Z11,2)+AC$7,12)&lt;10,"0"&amp;MOD(RIGHT($Z11,2)+AC$7,12),MOD(RIGHT($Z11,2)+AC$7,12)))),DB!$F:$F,$Z11,DB!$I:$I,CHOOSE($X$6,$Y$2,$Y$3,$Y$4,),DB!$I:$I,CHOOSE($X$6,$Z$2,$Z$3,$Z$4),DB!$H:$H,1)</f>
        <v>14</v>
      </c>
      <c r="AD11" s="3">
        <f>COUNTIFS(DB!$E:$E,(LEFT($Z11,4)+IF(MOD(RIGHT($Z11,2)+AD$7,12)=0,QUOTIENT(RIGHT($Z11,2)+AD$7,12)-1,QUOTIENT(RIGHT($Z11,2)+AD$7,12)))&amp;IF(RIGHT($Z11,2)+AD$7&lt;10,"0"&amp;MOD(RIGHT($Z11,2)+AD$7,12),IF(MOD(RIGHT($Z11,2)+AD$7,12)=0,12,IF(MOD(RIGHT($Z11,2)+AD$7,12)&lt;10,"0"&amp;MOD(RIGHT($Z11,2)+AD$7,12),MOD(RIGHT($Z11,2)+AD$7,12)))),DB!$F:$F,$Z11,DB!$I:$I,CHOOSE($X$6,$Y$2,$Y$3,$Y$4,),DB!$I:$I,CHOOSE($X$6,$Z$2,$Z$3,$Z$4),DB!$H:$H,1)</f>
        <v>10</v>
      </c>
      <c r="AE11" s="3">
        <f>COUNTIFS(DB!$E:$E,(LEFT($Z11,4)+IF(MOD(RIGHT($Z11,2)+AE$7,12)=0,QUOTIENT(RIGHT($Z11,2)+AE$7,12)-1,QUOTIENT(RIGHT($Z11,2)+AE$7,12)))&amp;IF(RIGHT($Z11,2)+AE$7&lt;10,"0"&amp;MOD(RIGHT($Z11,2)+AE$7,12),IF(MOD(RIGHT($Z11,2)+AE$7,12)=0,12,IF(MOD(RIGHT($Z11,2)+AE$7,12)&lt;10,"0"&amp;MOD(RIGHT($Z11,2)+AE$7,12),MOD(RIGHT($Z11,2)+AE$7,12)))),DB!$F:$F,$Z11,DB!$I:$I,CHOOSE($X$6,$Y$2,$Y$3,$Y$4,),DB!$I:$I,CHOOSE($X$6,$Z$2,$Z$3,$Z$4),DB!$H:$H,1)</f>
        <v>7</v>
      </c>
      <c r="AF11" s="3">
        <f>COUNTIFS(DB!$E:$E,(LEFT($Z11,4)+IF(MOD(RIGHT($Z11,2)+AF$7,12)=0,QUOTIENT(RIGHT($Z11,2)+AF$7,12)-1,QUOTIENT(RIGHT($Z11,2)+AF$7,12)))&amp;IF(RIGHT($Z11,2)+AF$7&lt;10,"0"&amp;MOD(RIGHT($Z11,2)+AF$7,12),IF(MOD(RIGHT($Z11,2)+AF$7,12)=0,12,IF(MOD(RIGHT($Z11,2)+AF$7,12)&lt;10,"0"&amp;MOD(RIGHT($Z11,2)+AF$7,12),MOD(RIGHT($Z11,2)+AF$7,12)))),DB!$F:$F,$Z11,DB!$I:$I,CHOOSE($X$6,$Y$2,$Y$3,$Y$4,),DB!$I:$I,CHOOSE($X$6,$Z$2,$Z$3,$Z$4),DB!$H:$H,1)</f>
        <v>8</v>
      </c>
      <c r="AG11" s="3">
        <f>COUNTIFS(DB!$E:$E,(LEFT($Z11,4)+IF(MOD(RIGHT($Z11,2)+AG$7,12)=0,QUOTIENT(RIGHT($Z11,2)+AG$7,12)-1,QUOTIENT(RIGHT($Z11,2)+AG$7,12)))&amp;IF(RIGHT($Z11,2)+AG$7&lt;10,"0"&amp;MOD(RIGHT($Z11,2)+AG$7,12),IF(MOD(RIGHT($Z11,2)+AG$7,12)=0,12,IF(MOD(RIGHT($Z11,2)+AG$7,12)&lt;10,"0"&amp;MOD(RIGHT($Z11,2)+AG$7,12),MOD(RIGHT($Z11,2)+AG$7,12)))),DB!$F:$F,$Z11,DB!$I:$I,CHOOSE($X$6,$Y$2,$Y$3,$Y$4,),DB!$I:$I,CHOOSE($X$6,$Z$2,$Z$3,$Z$4),DB!$H:$H,1)</f>
        <v>0</v>
      </c>
      <c r="AH11" s="3">
        <f>COUNTIFS(DB!$E:$E,(LEFT($Z11,4)+IF(MOD(RIGHT($Z11,2)+AH$7,12)=0,QUOTIENT(RIGHT($Z11,2)+AH$7,12)-1,QUOTIENT(RIGHT($Z11,2)+AH$7,12)))&amp;IF(RIGHT($Z11,2)+AH$7&lt;10,"0"&amp;MOD(RIGHT($Z11,2)+AH$7,12),IF(MOD(RIGHT($Z11,2)+AH$7,12)=0,12,IF(MOD(RIGHT($Z11,2)+AH$7,12)&lt;10,"0"&amp;MOD(RIGHT($Z11,2)+AH$7,12),MOD(RIGHT($Z11,2)+AH$7,12)))),DB!$F:$F,$Z11,DB!$I:$I,CHOOSE($X$6,$Y$2,$Y$3,$Y$4,),DB!$I:$I,CHOOSE($X$6,$Z$2,$Z$3,$Z$4),DB!$H:$H,1)</f>
        <v>0</v>
      </c>
      <c r="AI11" s="3">
        <f>COUNTIFS(DB!$E:$E,(LEFT($Z11,4)+IF(MOD(RIGHT($Z11,2)+AI$7,12)=0,QUOTIENT(RIGHT($Z11,2)+AI$7,12)-1,QUOTIENT(RIGHT($Z11,2)+AI$7,12)))&amp;IF(RIGHT($Z11,2)+AI$7&lt;10,"0"&amp;MOD(RIGHT($Z11,2)+AI$7,12),IF(MOD(RIGHT($Z11,2)+AI$7,12)=0,12,IF(MOD(RIGHT($Z11,2)+AI$7,12)&lt;10,"0"&amp;MOD(RIGHT($Z11,2)+AI$7,12),MOD(RIGHT($Z11,2)+AI$7,12)))),DB!$F:$F,$Z11,DB!$I:$I,CHOOSE($X$6,$Y$2,$Y$3,$Y$4,),DB!$I:$I,CHOOSE($X$6,$Z$2,$Z$3,$Z$4),DB!$H:$H,1)</f>
        <v>0</v>
      </c>
      <c r="AJ11" s="3">
        <f>COUNTIFS(DB!$E:$E,(LEFT($Z11,4)+IF(MOD(RIGHT($Z11,2)+AJ$7,12)=0,QUOTIENT(RIGHT($Z11,2)+AJ$7,12)-1,QUOTIENT(RIGHT($Z11,2)+AJ$7,12)))&amp;IF(RIGHT($Z11,2)+AJ$7&lt;10,"0"&amp;MOD(RIGHT($Z11,2)+AJ$7,12),IF(MOD(RIGHT($Z11,2)+AJ$7,12)=0,12,IF(MOD(RIGHT($Z11,2)+AJ$7,12)&lt;10,"0"&amp;MOD(RIGHT($Z11,2)+AJ$7,12),MOD(RIGHT($Z11,2)+AJ$7,12)))),DB!$F:$F,$Z11,DB!$I:$I,CHOOSE($X$6,$Y$2,$Y$3,$Y$4,),DB!$I:$I,CHOOSE($X$6,$Z$2,$Z$3,$Z$4),DB!$H:$H,1)</f>
        <v>0</v>
      </c>
      <c r="AK11" s="3">
        <f>COUNTIFS(DB!$E:$E,(LEFT($Z11,4)+IF(MOD(RIGHT($Z11,2)+AK$7,12)=0,QUOTIENT(RIGHT($Z11,2)+AK$7,12)-1,QUOTIENT(RIGHT($Z11,2)+AK$7,12)))&amp;IF(RIGHT($Z11,2)+AK$7&lt;10,"0"&amp;MOD(RIGHT($Z11,2)+AK$7,12),IF(MOD(RIGHT($Z11,2)+AK$7,12)=0,12,IF(MOD(RIGHT($Z11,2)+AK$7,12)&lt;10,"0"&amp;MOD(RIGHT($Z11,2)+AK$7,12),MOD(RIGHT($Z11,2)+AK$7,12)))),DB!$F:$F,$Z11,DB!$I:$I,CHOOSE($X$6,$Y$2,$Y$3,$Y$4,),DB!$I:$I,CHOOSE($X$6,$Z$2,$Z$3,$Z$4),DB!$H:$H,1)</f>
        <v>0</v>
      </c>
      <c r="AL11" s="3">
        <f>COUNTIFS(DB!$E:$E,(LEFT($Z11,4)+IF(MOD(RIGHT($Z11,2)+AL$7,12)=0,QUOTIENT(RIGHT($Z11,2)+AL$7,12)-1,QUOTIENT(RIGHT($Z11,2)+AL$7,12)))&amp;IF(RIGHT($Z11,2)+AL$7&lt;10,"0"&amp;MOD(RIGHT($Z11,2)+AL$7,12),IF(MOD(RIGHT($Z11,2)+AL$7,12)=0,12,IF(MOD(RIGHT($Z11,2)+AL$7,12)&lt;10,"0"&amp;MOD(RIGHT($Z11,2)+AL$7,12),MOD(RIGHT($Z11,2)+AL$7,12)))),DB!$F:$F,$Z11,DB!$I:$I,CHOOSE($X$6,$Y$2,$Y$3,$Y$4,),DB!$I:$I,CHOOSE($X$6,$Z$2,$Z$3,$Z$4),DB!$H:$H,1)</f>
        <v>0</v>
      </c>
      <c r="AM11" s="3">
        <f>COUNTIFS(DB!$E:$E,(LEFT($Z11,4)+IF(MOD(RIGHT($Z11,2)+AM$7,12)=0,QUOTIENT(RIGHT($Z11,2)+AM$7,12)-1,QUOTIENT(RIGHT($Z11,2)+AM$7,12)))&amp;IF(RIGHT($Z11,2)+AM$7&lt;10,"0"&amp;MOD(RIGHT($Z11,2)+AM$7,12),IF(MOD(RIGHT($Z11,2)+AM$7,12)=0,12,IF(MOD(RIGHT($Z11,2)+AM$7,12)&lt;10,"0"&amp;MOD(RIGHT($Z11,2)+AM$7,12),MOD(RIGHT($Z11,2)+AM$7,12)))),DB!$F:$F,$Z11,DB!$I:$I,CHOOSE($X$6,$Y$2,$Y$3,$Y$4,),DB!$I:$I,CHOOSE($X$6,$Z$2,$Z$3,$Z$4),DB!$H:$H,1)</f>
        <v>0</v>
      </c>
      <c r="AN11" s="3">
        <f>COUNTIFS(DB!$E:$E,(LEFT($Z11,4)+IF(MOD(RIGHT($Z11,2)+AN$7,12)=0,QUOTIENT(RIGHT($Z11,2)+AN$7,12)-1,QUOTIENT(RIGHT($Z11,2)+AN$7,12)))&amp;IF(RIGHT($Z11,2)+AN$7&lt;10,"0"&amp;MOD(RIGHT($Z11,2)+AN$7,12),IF(MOD(RIGHT($Z11,2)+AN$7,12)=0,12,IF(MOD(RIGHT($Z11,2)+AN$7,12)&lt;10,"0"&amp;MOD(RIGHT($Z11,2)+AN$7,12),MOD(RIGHT($Z11,2)+AN$7,12)))),DB!$F:$F,$Z11,DB!$I:$I,CHOOSE($X$6,$Y$2,$Y$3,$Y$4,),DB!$I:$I,CHOOSE($X$6,$Z$2,$Z$3,$Z$4),DB!$H:$H,1)</f>
        <v>0</v>
      </c>
      <c r="AO11" s="3">
        <f>COUNTIFS(DB!$E:$E,(LEFT($Z11,4)+IF(MOD(RIGHT($Z11,2)+AO$7,12)=0,QUOTIENT(RIGHT($Z11,2)+AO$7,12)-1,QUOTIENT(RIGHT($Z11,2)+AO$7,12)))&amp;IF(RIGHT($Z11,2)+AO$7&lt;10,"0"&amp;MOD(RIGHT($Z11,2)+AO$7,12),IF(MOD(RIGHT($Z11,2)+AO$7,12)=0,12,IF(MOD(RIGHT($Z11,2)+AO$7,12)&lt;10,"0"&amp;MOD(RIGHT($Z11,2)+AO$7,12),MOD(RIGHT($Z11,2)+AO$7,12)))),DB!$F:$F,$Z11,DB!$I:$I,CHOOSE($X$6,$Y$2,$Y$3,$Y$4,),DB!$I:$I,CHOOSE($X$6,$Z$2,$Z$3,$Z$4),DB!$H:$H,1)</f>
        <v>0</v>
      </c>
      <c r="AP11" s="3"/>
      <c r="AQ11" s="3"/>
      <c r="AR11" s="9" t="str">
        <f t="shared" si="14"/>
        <v>201603</v>
      </c>
      <c r="AS11" s="3">
        <f>COUNTIFS(DB!$E:$E,(LEFT($Z11,4)+IF(MOD(RIGHT($Z11,2)+AS$7,12)=0,QUOTIENT(RIGHT($Z11,2)+AS$7,12)-1,QUOTIENT(RIGHT($Z11,2)+AS$7,12)))&amp;IF(RIGHT($Z11,2)+AS$7&lt;10,"0"&amp;MOD(RIGHT($Z11,2)+AS$7,12),IF(MOD(RIGHT($Z11,2)+AS$7,12)=0,12,IF(MOD(RIGHT($Z11,2)+AS$7,12)&lt;10,"0"&amp;MOD(RIGHT($Z11,2)+AS$7,12),MOD(RIGHT($Z11,2)+AS$7,12)))),DB!$F:$F,$Z11,DB!$I:$I,CHOOSE($X$6,$Y$2,$Y$3,$Y$4,),DB!$I:$I,CHOOSE($X$6,$Z$2,$Z$3,$Z$4))</f>
        <v>26</v>
      </c>
      <c r="AT11" s="3">
        <f>COUNTIFS(DB!$E:$E,(LEFT($Z11,4)+IF(MOD(RIGHT($Z11,2)+AT$7,12)=0,QUOTIENT(RIGHT($Z11,2)+AT$7,12)-1,QUOTIENT(RIGHT($Z11,2)+AT$7,12)))&amp;IF(RIGHT($Z11,2)+AT$7&lt;10,"0"&amp;MOD(RIGHT($Z11,2)+AT$7,12),IF(MOD(RIGHT($Z11,2)+AT$7,12)=0,12,IF(MOD(RIGHT($Z11,2)+AT$7,12)&lt;10,"0"&amp;MOD(RIGHT($Z11,2)+AT$7,12),MOD(RIGHT($Z11,2)+AT$7,12)))),DB!$F:$F,$Z11,DB!$I:$I,CHOOSE($X$6,$Y$2,$Y$3,$Y$4,),DB!$I:$I,CHOOSE($X$6,$Z$2,$Z$3,$Z$4))</f>
        <v>17</v>
      </c>
      <c r="AU11" s="3">
        <f>COUNTIFS(DB!$E:$E,(LEFT($Z11,4)+IF(MOD(RIGHT($Z11,2)+AU$7,12)=0,QUOTIENT(RIGHT($Z11,2)+AU$7,12)-1,QUOTIENT(RIGHT($Z11,2)+AU$7,12)))&amp;IF(RIGHT($Z11,2)+AU$7&lt;10,"0"&amp;MOD(RIGHT($Z11,2)+AU$7,12),IF(MOD(RIGHT($Z11,2)+AU$7,12)=0,12,IF(MOD(RIGHT($Z11,2)+AU$7,12)&lt;10,"0"&amp;MOD(RIGHT($Z11,2)+AU$7,12),MOD(RIGHT($Z11,2)+AU$7,12)))),DB!$F:$F,$Z11,DB!$I:$I,CHOOSE($X$6,$Y$2,$Y$3,$Y$4,),DB!$I:$I,CHOOSE($X$6,$Z$2,$Z$3,$Z$4))</f>
        <v>14</v>
      </c>
      <c r="AV11" s="3">
        <f>COUNTIFS(DB!$E:$E,(LEFT($Z11,4)+IF(MOD(RIGHT($Z11,2)+AV$7,12)=0,QUOTIENT(RIGHT($Z11,2)+AV$7,12)-1,QUOTIENT(RIGHT($Z11,2)+AV$7,12)))&amp;IF(RIGHT($Z11,2)+AV$7&lt;10,"0"&amp;MOD(RIGHT($Z11,2)+AV$7,12),IF(MOD(RIGHT($Z11,2)+AV$7,12)=0,12,IF(MOD(RIGHT($Z11,2)+AV$7,12)&lt;10,"0"&amp;MOD(RIGHT($Z11,2)+AV$7,12),MOD(RIGHT($Z11,2)+AV$7,12)))),DB!$F:$F,$Z11,DB!$I:$I,CHOOSE($X$6,$Y$2,$Y$3,$Y$4,),DB!$I:$I,CHOOSE($X$6,$Z$2,$Z$3,$Z$4))</f>
        <v>10</v>
      </c>
      <c r="AW11" s="3">
        <f>COUNTIFS(DB!$E:$E,(LEFT($Z11,4)+IF(MOD(RIGHT($Z11,2)+AW$7,12)=0,QUOTIENT(RIGHT($Z11,2)+AW$7,12)-1,QUOTIENT(RIGHT($Z11,2)+AW$7,12)))&amp;IF(RIGHT($Z11,2)+AW$7&lt;10,"0"&amp;MOD(RIGHT($Z11,2)+AW$7,12),IF(MOD(RIGHT($Z11,2)+AW$7,12)=0,12,IF(MOD(RIGHT($Z11,2)+AW$7,12)&lt;10,"0"&amp;MOD(RIGHT($Z11,2)+AW$7,12),MOD(RIGHT($Z11,2)+AW$7,12)))),DB!$F:$F,$Z11,DB!$I:$I,CHOOSE($X$6,$Y$2,$Y$3,$Y$4,),DB!$I:$I,CHOOSE($X$6,$Z$2,$Z$3,$Z$4))</f>
        <v>7</v>
      </c>
      <c r="AX11" s="3">
        <f>COUNTIFS(DB!$E:$E,(LEFT($Z11,4)+IF(MOD(RIGHT($Z11,2)+AX$7,12)=0,QUOTIENT(RIGHT($Z11,2)+AX$7,12)-1,QUOTIENT(RIGHT($Z11,2)+AX$7,12)))&amp;IF(RIGHT($Z11,2)+AX$7&lt;10,"0"&amp;MOD(RIGHT($Z11,2)+AX$7,12),IF(MOD(RIGHT($Z11,2)+AX$7,12)=0,12,IF(MOD(RIGHT($Z11,2)+AX$7,12)&lt;10,"0"&amp;MOD(RIGHT($Z11,2)+AX$7,12),MOD(RIGHT($Z11,2)+AX$7,12)))),DB!$F:$F,$Z11,DB!$I:$I,CHOOSE($X$6,$Y$2,$Y$3,$Y$4,),DB!$I:$I,CHOOSE($X$6,$Z$2,$Z$3,$Z$4))</f>
        <v>8</v>
      </c>
      <c r="AY11" s="3">
        <f>COUNTIFS(DB!$E:$E,(LEFT($Z11,4)+IF(MOD(RIGHT($Z11,2)+AY$7,12)=0,QUOTIENT(RIGHT($Z11,2)+AY$7,12)-1,QUOTIENT(RIGHT($Z11,2)+AY$7,12)))&amp;IF(RIGHT($Z11,2)+AY$7&lt;10,"0"&amp;MOD(RIGHT($Z11,2)+AY$7,12),IF(MOD(RIGHT($Z11,2)+AY$7,12)=0,12,IF(MOD(RIGHT($Z11,2)+AY$7,12)&lt;10,"0"&amp;MOD(RIGHT($Z11,2)+AY$7,12),MOD(RIGHT($Z11,2)+AY$7,12)))),DB!$F:$F,$Z11,DB!$I:$I,CHOOSE($X$6,$Y$2,$Y$3,$Y$4,),DB!$I:$I,CHOOSE($X$6,$Z$2,$Z$3,$Z$4))</f>
        <v>0</v>
      </c>
      <c r="AZ11" s="3">
        <f>COUNTIFS(DB!$E:$E,(LEFT($Z11,4)+IF(MOD(RIGHT($Z11,2)+AZ$7,12)=0,QUOTIENT(RIGHT($Z11,2)+AZ$7,12)-1,QUOTIENT(RIGHT($Z11,2)+AZ$7,12)))&amp;IF(RIGHT($Z11,2)+AZ$7&lt;10,"0"&amp;MOD(RIGHT($Z11,2)+AZ$7,12),IF(MOD(RIGHT($Z11,2)+AZ$7,12)=0,12,IF(MOD(RIGHT($Z11,2)+AZ$7,12)&lt;10,"0"&amp;MOD(RIGHT($Z11,2)+AZ$7,12),MOD(RIGHT($Z11,2)+AZ$7,12)))),DB!$F:$F,$Z11,DB!$I:$I,CHOOSE($X$6,$Y$2,$Y$3,$Y$4,),DB!$I:$I,CHOOSE($X$6,$Z$2,$Z$3,$Z$4))</f>
        <v>0</v>
      </c>
      <c r="BA11" s="3">
        <f>COUNTIFS(DB!$E:$E,(LEFT($Z11,4)+IF(MOD(RIGHT($Z11,2)+BA$7,12)=0,QUOTIENT(RIGHT($Z11,2)+BA$7,12)-1,QUOTIENT(RIGHT($Z11,2)+BA$7,12)))&amp;IF(RIGHT($Z11,2)+BA$7&lt;10,"0"&amp;MOD(RIGHT($Z11,2)+BA$7,12),IF(MOD(RIGHT($Z11,2)+BA$7,12)=0,12,IF(MOD(RIGHT($Z11,2)+BA$7,12)&lt;10,"0"&amp;MOD(RIGHT($Z11,2)+BA$7,12),MOD(RIGHT($Z11,2)+BA$7,12)))),DB!$F:$F,$Z11,DB!$I:$I,CHOOSE($X$6,$Y$2,$Y$3,$Y$4,),DB!$I:$I,CHOOSE($X$6,$Z$2,$Z$3,$Z$4))</f>
        <v>0</v>
      </c>
      <c r="BB11" s="3">
        <f>COUNTIFS(DB!$E:$E,(LEFT($Z11,4)+IF(MOD(RIGHT($Z11,2)+BB$7,12)=0,QUOTIENT(RIGHT($Z11,2)+BB$7,12)-1,QUOTIENT(RIGHT($Z11,2)+BB$7,12)))&amp;IF(RIGHT($Z11,2)+BB$7&lt;10,"0"&amp;MOD(RIGHT($Z11,2)+BB$7,12),IF(MOD(RIGHT($Z11,2)+BB$7,12)=0,12,IF(MOD(RIGHT($Z11,2)+BB$7,12)&lt;10,"0"&amp;MOD(RIGHT($Z11,2)+BB$7,12),MOD(RIGHT($Z11,2)+BB$7,12)))),DB!$F:$F,$Z11,DB!$I:$I,CHOOSE($X$6,$Y$2,$Y$3,$Y$4,),DB!$I:$I,CHOOSE($X$6,$Z$2,$Z$3,$Z$4))</f>
        <v>0</v>
      </c>
      <c r="BC11" s="3">
        <f>COUNTIFS(DB!$E:$E,(LEFT($Z11,4)+IF(MOD(RIGHT($Z11,2)+BC$7,12)=0,QUOTIENT(RIGHT($Z11,2)+BC$7,12)-1,QUOTIENT(RIGHT($Z11,2)+BC$7,12)))&amp;IF(RIGHT($Z11,2)+BC$7&lt;10,"0"&amp;MOD(RIGHT($Z11,2)+BC$7,12),IF(MOD(RIGHT($Z11,2)+BC$7,12)=0,12,IF(MOD(RIGHT($Z11,2)+BC$7,12)&lt;10,"0"&amp;MOD(RIGHT($Z11,2)+BC$7,12),MOD(RIGHT($Z11,2)+BC$7,12)))),DB!$F:$F,$Z11,DB!$I:$I,CHOOSE($X$6,$Y$2,$Y$3,$Y$4,),DB!$I:$I,CHOOSE($X$6,$Z$2,$Z$3,$Z$4))</f>
        <v>0</v>
      </c>
      <c r="BD11" s="3">
        <f>COUNTIFS(DB!$E:$E,(LEFT($Z11,4)+IF(MOD(RIGHT($Z11,2)+BD$7,12)=0,QUOTIENT(RIGHT($Z11,2)+BD$7,12)-1,QUOTIENT(RIGHT($Z11,2)+BD$7,12)))&amp;IF(RIGHT($Z11,2)+BD$7&lt;10,"0"&amp;MOD(RIGHT($Z11,2)+BD$7,12),IF(MOD(RIGHT($Z11,2)+BD$7,12)=0,12,IF(MOD(RIGHT($Z11,2)+BD$7,12)&lt;10,"0"&amp;MOD(RIGHT($Z11,2)+BD$7,12),MOD(RIGHT($Z11,2)+BD$7,12)))),DB!$F:$F,$Z11,DB!$I:$I,CHOOSE($X$6,$Y$2,$Y$3,$Y$4,),DB!$I:$I,CHOOSE($X$6,$Z$2,$Z$3,$Z$4))</f>
        <v>0</v>
      </c>
      <c r="BE11" s="3">
        <f>COUNTIFS(DB!$E:$E,(LEFT($Z11,4)+IF(MOD(RIGHT($Z11,2)+BE$7,12)=0,QUOTIENT(RIGHT($Z11,2)+BE$7,12)-1,QUOTIENT(RIGHT($Z11,2)+BE$7,12)))&amp;IF(RIGHT($Z11,2)+BE$7&lt;10,"0"&amp;MOD(RIGHT($Z11,2)+BE$7,12),IF(MOD(RIGHT($Z11,2)+BE$7,12)=0,12,IF(MOD(RIGHT($Z11,2)+BE$7,12)&lt;10,"0"&amp;MOD(RIGHT($Z11,2)+BE$7,12),MOD(RIGHT($Z11,2)+BE$7,12)))),DB!$F:$F,$Z11,DB!$I:$I,CHOOSE($X$6,$Y$2,$Y$3,$Y$4,),DB!$I:$I,CHOOSE($X$6,$Z$2,$Z$3,$Z$4))</f>
        <v>0</v>
      </c>
      <c r="BF11" s="3">
        <f>COUNTIFS(DB!$E:$E,(LEFT($Z11,4)+IF(MOD(RIGHT($Z11,2)+BF$7,12)=0,QUOTIENT(RIGHT($Z11,2)+BF$7,12)-1,QUOTIENT(RIGHT($Z11,2)+BF$7,12)))&amp;IF(RIGHT($Z11,2)+BF$7&lt;10,"0"&amp;MOD(RIGHT($Z11,2)+BF$7,12),IF(MOD(RIGHT($Z11,2)+BF$7,12)=0,12,IF(MOD(RIGHT($Z11,2)+BF$7,12)&lt;10,"0"&amp;MOD(RIGHT($Z11,2)+BF$7,12),MOD(RIGHT($Z11,2)+BF$7,12)))),DB!$F:$F,$Z11,DB!$I:$I,CHOOSE($X$6,$Y$2,$Y$3,$Y$4,),DB!$I:$I,CHOOSE($X$6,$Z$2,$Z$3,$Z$4))</f>
        <v>0</v>
      </c>
      <c r="BG11" s="3">
        <f>COUNTIFS(DB!$E:$E,(LEFT($Z11,4)+IF(MOD(RIGHT($Z11,2)+BG$7,12)=0,QUOTIENT(RIGHT($Z11,2)+BG$7,12)-1,QUOTIENT(RIGHT($Z11,2)+BG$7,12)))&amp;IF(RIGHT($Z11,2)+BG$7&lt;10,"0"&amp;MOD(RIGHT($Z11,2)+BG$7,12),IF(MOD(RIGHT($Z11,2)+BG$7,12)=0,12,IF(MOD(RIGHT($Z11,2)+BG$7,12)&lt;10,"0"&amp;MOD(RIGHT($Z11,2)+BG$7,12),MOD(RIGHT($Z11,2)+BG$7,12)))),DB!$F:$F,$Z11,DB!$I:$I,CHOOSE($X$6,$Y$2,$Y$3,$Y$4,),DB!$I:$I,CHOOSE($X$6,$Z$2,$Z$3,$Z$4))</f>
        <v>0</v>
      </c>
      <c r="BH11" s="3"/>
      <c r="BI11" s="3"/>
      <c r="BJ11" s="9" t="str">
        <f t="shared" si="15"/>
        <v>201603</v>
      </c>
      <c r="BK11" s="3">
        <f>SUMIFS(DB!$C:$C,DB!$E:$E,(LEFT($BJ11,4)+IF(MOD(RIGHT($BJ11,2)+BK$7,12)=0,QUOTIENT(RIGHT($BJ11,2)+BK$7,12)-1,QUOTIENT(RIGHT($BJ11,2)+BK$7,12)))&amp;IF(RIGHT($BJ11,2)+BK$7&lt;10,"0"&amp;MOD(RIGHT($BJ11,2)+BK$7,12),IF(MOD(RIGHT($BJ11,2)+BK$7,12)=0,12,IF(MOD(RIGHT($BJ11,2)+BK$7,12)&lt;10,"0"&amp;MOD(RIGHT($BJ11,2)+BK$7,12),MOD(RIGHT($BJ11,2)+BK$7,12)))),DB!$I:$I,CHOOSE($X$6,$Y$2,$Y$3,$Y$4,),DB!$I:$I,CHOOSE($X$6,$Z$2,$Z$3,$Z$4),DB!$F:$F,$BJ11)</f>
        <v>1550</v>
      </c>
      <c r="BL11" s="3">
        <f>SUMIFS(DB!$C:$C,DB!$E:$E,(LEFT($BJ11,4)+IF(MOD(RIGHT($BJ11,2)+BL$7,12)=0,QUOTIENT(RIGHT($BJ11,2)+BL$7,12)-1,QUOTIENT(RIGHT($BJ11,2)+BL$7,12)))&amp;IF(RIGHT($BJ11,2)+BL$7&lt;10,"0"&amp;MOD(RIGHT($BJ11,2)+BL$7,12),IF(MOD(RIGHT($BJ11,2)+BL$7,12)=0,12,IF(MOD(RIGHT($BJ11,2)+BL$7,12)&lt;10,"0"&amp;MOD(RIGHT($BJ11,2)+BL$7,12),MOD(RIGHT($BJ11,2)+BL$7,12)))),DB!$I:$I,CHOOSE($X$6,$Y$2,$Y$3,$Y$4,),DB!$I:$I,CHOOSE($X$6,$Z$2,$Z$3,$Z$4),DB!$F:$F,$BJ11)</f>
        <v>1372</v>
      </c>
      <c r="BM11" s="3">
        <f>SUMIFS(DB!$C:$C,DB!$E:$E,(LEFT($BJ11,4)+IF(MOD(RIGHT($BJ11,2)+BM$7,12)=0,QUOTIENT(RIGHT($BJ11,2)+BM$7,12)-1,QUOTIENT(RIGHT($BJ11,2)+BM$7,12)))&amp;IF(RIGHT($BJ11,2)+BM$7&lt;10,"0"&amp;MOD(RIGHT($BJ11,2)+BM$7,12),IF(MOD(RIGHT($BJ11,2)+BM$7,12)=0,12,IF(MOD(RIGHT($BJ11,2)+BM$7,12)&lt;10,"0"&amp;MOD(RIGHT($BJ11,2)+BM$7,12),MOD(RIGHT($BJ11,2)+BM$7,12)))),DB!$I:$I,CHOOSE($X$6,$Y$2,$Y$3,$Y$4,),DB!$I:$I,CHOOSE($X$6,$Z$2,$Z$3,$Z$4),DB!$F:$F,$BJ11)</f>
        <v>1673</v>
      </c>
      <c r="BN11" s="3">
        <f>SUMIFS(DB!$C:$C,DB!$E:$E,(LEFT($BJ11,4)+IF(MOD(RIGHT($BJ11,2)+BN$7,12)=0,QUOTIENT(RIGHT($BJ11,2)+BN$7,12)-1,QUOTIENT(RIGHT($BJ11,2)+BN$7,12)))&amp;IF(RIGHT($BJ11,2)+BN$7&lt;10,"0"&amp;MOD(RIGHT($BJ11,2)+BN$7,12),IF(MOD(RIGHT($BJ11,2)+BN$7,12)=0,12,IF(MOD(RIGHT($BJ11,2)+BN$7,12)&lt;10,"0"&amp;MOD(RIGHT($BJ11,2)+BN$7,12),MOD(RIGHT($BJ11,2)+BN$7,12)))),DB!$I:$I,CHOOSE($X$6,$Y$2,$Y$3,$Y$4,),DB!$I:$I,CHOOSE($X$6,$Z$2,$Z$3,$Z$4),DB!$F:$F,$BJ11)</f>
        <v>1111</v>
      </c>
      <c r="BO11" s="3">
        <f>SUMIFS(DB!$C:$C,DB!$E:$E,(LEFT($BJ11,4)+IF(MOD(RIGHT($BJ11,2)+BO$7,12)=0,QUOTIENT(RIGHT($BJ11,2)+BO$7,12)-1,QUOTIENT(RIGHT($BJ11,2)+BO$7,12)))&amp;IF(RIGHT($BJ11,2)+BO$7&lt;10,"0"&amp;MOD(RIGHT($BJ11,2)+BO$7,12),IF(MOD(RIGHT($BJ11,2)+BO$7,12)=0,12,IF(MOD(RIGHT($BJ11,2)+BO$7,12)&lt;10,"0"&amp;MOD(RIGHT($BJ11,2)+BO$7,12),MOD(RIGHT($BJ11,2)+BO$7,12)))),DB!$I:$I,CHOOSE($X$6,$Y$2,$Y$3,$Y$4,),DB!$I:$I,CHOOSE($X$6,$Z$2,$Z$3,$Z$4),DB!$F:$F,$BJ11)</f>
        <v>654</v>
      </c>
      <c r="BP11" s="3">
        <f>SUMIFS(DB!$C:$C,DB!$E:$E,(LEFT($BJ11,4)+IF(MOD(RIGHT($BJ11,2)+BP$7,12)=0,QUOTIENT(RIGHT($BJ11,2)+BP$7,12)-1,QUOTIENT(RIGHT($BJ11,2)+BP$7,12)))&amp;IF(RIGHT($BJ11,2)+BP$7&lt;10,"0"&amp;MOD(RIGHT($BJ11,2)+BP$7,12),IF(MOD(RIGHT($BJ11,2)+BP$7,12)=0,12,IF(MOD(RIGHT($BJ11,2)+BP$7,12)&lt;10,"0"&amp;MOD(RIGHT($BJ11,2)+BP$7,12),MOD(RIGHT($BJ11,2)+BP$7,12)))),DB!$I:$I,CHOOSE($X$6,$Y$2,$Y$3,$Y$4,),DB!$I:$I,CHOOSE($X$6,$Z$2,$Z$3,$Z$4),DB!$F:$F,$BJ11)</f>
        <v>665</v>
      </c>
      <c r="BQ11" s="3">
        <f>SUMIFS(DB!$C:$C,DB!$E:$E,(LEFT($BJ11,4)+IF(MOD(RIGHT($BJ11,2)+BQ$7,12)=0,QUOTIENT(RIGHT($BJ11,2)+BQ$7,12)-1,QUOTIENT(RIGHT($BJ11,2)+BQ$7,12)))&amp;IF(RIGHT($BJ11,2)+BQ$7&lt;10,"0"&amp;MOD(RIGHT($BJ11,2)+BQ$7,12),IF(MOD(RIGHT($BJ11,2)+BQ$7,12)=0,12,IF(MOD(RIGHT($BJ11,2)+BQ$7,12)&lt;10,"0"&amp;MOD(RIGHT($BJ11,2)+BQ$7,12),MOD(RIGHT($BJ11,2)+BQ$7,12)))),DB!$I:$I,CHOOSE($X$6,$Y$2,$Y$3,$Y$4,),DB!$I:$I,CHOOSE($X$6,$Z$2,$Z$3,$Z$4),DB!$F:$F,$BJ11)</f>
        <v>0</v>
      </c>
      <c r="BR11" s="3">
        <f>SUMIFS(DB!$C:$C,DB!$E:$E,(LEFT($BJ11,4)+IF(MOD(RIGHT($BJ11,2)+BR$7,12)=0,QUOTIENT(RIGHT($BJ11,2)+BR$7,12)-1,QUOTIENT(RIGHT($BJ11,2)+BR$7,12)))&amp;IF(RIGHT($BJ11,2)+BR$7&lt;10,"0"&amp;MOD(RIGHT($BJ11,2)+BR$7,12),IF(MOD(RIGHT($BJ11,2)+BR$7,12)=0,12,IF(MOD(RIGHT($BJ11,2)+BR$7,12)&lt;10,"0"&amp;MOD(RIGHT($BJ11,2)+BR$7,12),MOD(RIGHT($BJ11,2)+BR$7,12)))),DB!$I:$I,CHOOSE($X$6,$Y$2,$Y$3,$Y$4,),DB!$I:$I,CHOOSE($X$6,$Z$2,$Z$3,$Z$4),DB!$F:$F,$BJ11)</f>
        <v>0</v>
      </c>
      <c r="BS11" s="3">
        <f>SUMIFS(DB!$C:$C,DB!$E:$E,(LEFT($BJ11,4)+IF(MOD(RIGHT($BJ11,2)+BS$7,12)=0,QUOTIENT(RIGHT($BJ11,2)+BS$7,12)-1,QUOTIENT(RIGHT($BJ11,2)+BS$7,12)))&amp;IF(RIGHT($BJ11,2)+BS$7&lt;10,"0"&amp;MOD(RIGHT($BJ11,2)+BS$7,12),IF(MOD(RIGHT($BJ11,2)+BS$7,12)=0,12,IF(MOD(RIGHT($BJ11,2)+BS$7,12)&lt;10,"0"&amp;MOD(RIGHT($BJ11,2)+BS$7,12),MOD(RIGHT($BJ11,2)+BS$7,12)))),DB!$I:$I,CHOOSE($X$6,$Y$2,$Y$3,$Y$4,),DB!$I:$I,CHOOSE($X$6,$Z$2,$Z$3,$Z$4),DB!$F:$F,$BJ11)</f>
        <v>0</v>
      </c>
      <c r="BT11" s="3">
        <f>SUMIFS(DB!$C:$C,DB!$E:$E,(LEFT($BJ11,4)+IF(MOD(RIGHT($BJ11,2)+BT$7,12)=0,QUOTIENT(RIGHT($BJ11,2)+BT$7,12)-1,QUOTIENT(RIGHT($BJ11,2)+BT$7,12)))&amp;IF(RIGHT($BJ11,2)+BT$7&lt;10,"0"&amp;MOD(RIGHT($BJ11,2)+BT$7,12),IF(MOD(RIGHT($BJ11,2)+BT$7,12)=0,12,IF(MOD(RIGHT($BJ11,2)+BT$7,12)&lt;10,"0"&amp;MOD(RIGHT($BJ11,2)+BT$7,12),MOD(RIGHT($BJ11,2)+BT$7,12)))),DB!$I:$I,CHOOSE($X$6,$Y$2,$Y$3,$Y$4,),DB!$I:$I,CHOOSE($X$6,$Z$2,$Z$3,$Z$4),DB!$F:$F,$BJ11)</f>
        <v>0</v>
      </c>
      <c r="BU11" s="3">
        <f>SUMIFS(DB!$C:$C,DB!$E:$E,(LEFT($BJ11,4)+IF(MOD(RIGHT($BJ11,2)+BU$7,12)=0,QUOTIENT(RIGHT($BJ11,2)+BU$7,12)-1,QUOTIENT(RIGHT($BJ11,2)+BU$7,12)))&amp;IF(RIGHT($BJ11,2)+BU$7&lt;10,"0"&amp;MOD(RIGHT($BJ11,2)+BU$7,12),IF(MOD(RIGHT($BJ11,2)+BU$7,12)=0,12,IF(MOD(RIGHT($BJ11,2)+BU$7,12)&lt;10,"0"&amp;MOD(RIGHT($BJ11,2)+BU$7,12),MOD(RIGHT($BJ11,2)+BU$7,12)))),DB!$I:$I,CHOOSE($X$6,$Y$2,$Y$3,$Y$4,),DB!$I:$I,CHOOSE($X$6,$Z$2,$Z$3,$Z$4),DB!$F:$F,$BJ11)</f>
        <v>0</v>
      </c>
      <c r="BV11" s="3">
        <f>SUMIFS(DB!$C:$C,DB!$E:$E,(LEFT($BJ11,4)+IF(MOD(RIGHT($BJ11,2)+BV$7,12)=0,QUOTIENT(RIGHT($BJ11,2)+BV$7,12)-1,QUOTIENT(RIGHT($BJ11,2)+BV$7,12)))&amp;IF(RIGHT($BJ11,2)+BV$7&lt;10,"0"&amp;MOD(RIGHT($BJ11,2)+BV$7,12),IF(MOD(RIGHT($BJ11,2)+BV$7,12)=0,12,IF(MOD(RIGHT($BJ11,2)+BV$7,12)&lt;10,"0"&amp;MOD(RIGHT($BJ11,2)+BV$7,12),MOD(RIGHT($BJ11,2)+BV$7,12)))),DB!$I:$I,CHOOSE($X$6,$Y$2,$Y$3,$Y$4,),DB!$I:$I,CHOOSE($X$6,$Z$2,$Z$3,$Z$4),DB!$F:$F,$BJ11)</f>
        <v>0</v>
      </c>
      <c r="BW11" s="3">
        <f>SUMIFS(DB!$C:$C,DB!$E:$E,(LEFT($BJ11,4)+IF(MOD(RIGHT($BJ11,2)+BW$7,12)=0,QUOTIENT(RIGHT($BJ11,2)+BW$7,12)-1,QUOTIENT(RIGHT($BJ11,2)+BW$7,12)))&amp;IF(RIGHT($BJ11,2)+BW$7&lt;10,"0"&amp;MOD(RIGHT($BJ11,2)+BW$7,12),IF(MOD(RIGHT($BJ11,2)+BW$7,12)=0,12,IF(MOD(RIGHT($BJ11,2)+BW$7,12)&lt;10,"0"&amp;MOD(RIGHT($BJ11,2)+BW$7,12),MOD(RIGHT($BJ11,2)+BW$7,12)))),DB!$I:$I,CHOOSE($X$6,$Y$2,$Y$3,$Y$4,),DB!$I:$I,CHOOSE($X$6,$Z$2,$Z$3,$Z$4),DB!$F:$F,$BJ11)</f>
        <v>0</v>
      </c>
      <c r="BX11" s="3">
        <f>SUMIFS(DB!$C:$C,DB!$E:$E,(LEFT($BJ11,4)+IF(MOD(RIGHT($BJ11,2)+BX$7,12)=0,QUOTIENT(RIGHT($BJ11,2)+BX$7,12)-1,QUOTIENT(RIGHT($BJ11,2)+BX$7,12)))&amp;IF(RIGHT($BJ11,2)+BX$7&lt;10,"0"&amp;MOD(RIGHT($BJ11,2)+BX$7,12),IF(MOD(RIGHT($BJ11,2)+BX$7,12)=0,12,IF(MOD(RIGHT($BJ11,2)+BX$7,12)&lt;10,"0"&amp;MOD(RIGHT($BJ11,2)+BX$7,12),MOD(RIGHT($BJ11,2)+BX$7,12)))),DB!$I:$I,CHOOSE($X$6,$Y$2,$Y$3,$Y$4,),DB!$I:$I,CHOOSE($X$6,$Z$2,$Z$3,$Z$4),DB!$F:$F,$BJ11)</f>
        <v>0</v>
      </c>
      <c r="BY11" s="3">
        <f>SUMIFS(DB!$C:$C,DB!$E:$E,(LEFT($BJ11,4)+IF(MOD(RIGHT($BJ11,2)+BY$7,12)=0,QUOTIENT(RIGHT($BJ11,2)+BY$7,12)-1,QUOTIENT(RIGHT($BJ11,2)+BY$7,12)))&amp;IF(RIGHT($BJ11,2)+BY$7&lt;10,"0"&amp;MOD(RIGHT($BJ11,2)+BY$7,12),IF(MOD(RIGHT($BJ11,2)+BY$7,12)=0,12,IF(MOD(RIGHT($BJ11,2)+BY$7,12)&lt;10,"0"&amp;MOD(RIGHT($BJ11,2)+BY$7,12),MOD(RIGHT($BJ11,2)+BY$7,12)))),DB!$I:$I,CHOOSE($X$6,$Y$2,$Y$3,$Y$4,),DB!$I:$I,CHOOSE($X$6,$Z$2,$Z$3,$Z$4),DB!$F:$F,$BJ11)</f>
        <v>0</v>
      </c>
      <c r="BZ11" s="3"/>
      <c r="CB11" s="9" t="str">
        <f t="shared" si="16"/>
        <v>201603</v>
      </c>
      <c r="CC11" s="16">
        <f t="shared" si="17"/>
        <v>59.615384615384613</v>
      </c>
      <c r="CD11" s="16">
        <f t="shared" si="18"/>
        <v>80.705882352941174</v>
      </c>
      <c r="CE11" s="16">
        <f t="shared" si="19"/>
        <v>119.5</v>
      </c>
      <c r="CF11" s="16">
        <f t="shared" si="20"/>
        <v>111.1</v>
      </c>
      <c r="CG11" s="16">
        <f t="shared" si="21"/>
        <v>93.428571428571431</v>
      </c>
      <c r="CH11" s="16">
        <f t="shared" si="22"/>
        <v>83.125</v>
      </c>
      <c r="CI11" s="16">
        <f t="shared" si="23"/>
        <v>0</v>
      </c>
      <c r="CJ11" s="16">
        <f t="shared" si="24"/>
        <v>0</v>
      </c>
      <c r="CK11" s="16">
        <f t="shared" si="25"/>
        <v>0</v>
      </c>
      <c r="CL11" s="16">
        <f t="shared" si="26"/>
        <v>0</v>
      </c>
      <c r="CM11" s="16">
        <f t="shared" si="27"/>
        <v>0</v>
      </c>
      <c r="CN11" s="16">
        <f t="shared" si="28"/>
        <v>0</v>
      </c>
      <c r="CO11" s="16">
        <f t="shared" si="29"/>
        <v>0</v>
      </c>
      <c r="CP11" s="16">
        <f t="shared" si="30"/>
        <v>0</v>
      </c>
      <c r="CQ11" s="16">
        <f t="shared" si="31"/>
        <v>0</v>
      </c>
      <c r="CT11" s="9" t="str">
        <f t="shared" si="32"/>
        <v>201603</v>
      </c>
      <c r="CU11" s="16">
        <f t="shared" si="33"/>
        <v>1</v>
      </c>
      <c r="CV11" s="16">
        <f t="shared" si="34"/>
        <v>1</v>
      </c>
      <c r="CW11" s="16">
        <f t="shared" si="35"/>
        <v>1</v>
      </c>
      <c r="CX11" s="16">
        <f t="shared" si="36"/>
        <v>1</v>
      </c>
      <c r="CY11" s="16">
        <f t="shared" si="37"/>
        <v>1</v>
      </c>
      <c r="CZ11" s="16">
        <f t="shared" si="38"/>
        <v>1</v>
      </c>
      <c r="DA11" s="16">
        <f t="shared" si="39"/>
        <v>0</v>
      </c>
      <c r="DB11" s="16">
        <f t="shared" si="40"/>
        <v>0</v>
      </c>
      <c r="DC11" s="16">
        <f t="shared" si="41"/>
        <v>0</v>
      </c>
      <c r="DD11" s="16">
        <f t="shared" si="42"/>
        <v>0</v>
      </c>
      <c r="DE11" s="16">
        <f t="shared" si="43"/>
        <v>0</v>
      </c>
      <c r="DF11" s="16">
        <f t="shared" si="44"/>
        <v>0</v>
      </c>
      <c r="DG11" s="16">
        <f t="shared" si="45"/>
        <v>0</v>
      </c>
      <c r="DH11" s="16">
        <f t="shared" si="46"/>
        <v>0</v>
      </c>
      <c r="DI11" s="16">
        <f t="shared" si="47"/>
        <v>0</v>
      </c>
    </row>
    <row r="12" spans="1:113" x14ac:dyDescent="0.2">
      <c r="A12">
        <f t="shared" si="49"/>
        <v>3</v>
      </c>
      <c r="B12" s="6" t="str">
        <f t="shared" si="50"/>
        <v>201604</v>
      </c>
      <c r="C12" s="3">
        <f>COUNTIFS(DB!$G:$G,1,DB!$F:$F,"&lt;="&amp;B12)</f>
        <v>151</v>
      </c>
      <c r="D12" s="3">
        <f t="shared" si="48"/>
        <v>109</v>
      </c>
      <c r="E12" s="15">
        <f t="shared" si="11"/>
        <v>28</v>
      </c>
      <c r="F12" s="17">
        <f>COUNTIFS(DB!$E:$E,$B12,DB!$I:$I,$Y$2,DB!$I:$I,$Z$2,DB!$H:$H,1)</f>
        <v>12</v>
      </c>
      <c r="G12" s="18">
        <f>COUNTIFS(DB!$E:$E,$B12,DB!$I:$I,$Y$3,DB!$I:$I,$Z$3,DB!$H:$H,1)</f>
        <v>24</v>
      </c>
      <c r="H12" s="18">
        <f>COUNTIFS(DB!$E:$E,$B12,DB!$I:$I,$Y$4,DB!$I:$I,$Z$4,DB!$H:$H,1)</f>
        <v>73</v>
      </c>
      <c r="I12" s="17">
        <f>COUNTIFS(DB!$E:$E,$B12,DB!$F:$F,$B12,DB!$I:$I,$Y$2,DB!$I:$I,$Z$2,DB!$H:$H,1)</f>
        <v>2</v>
      </c>
      <c r="J12" s="18">
        <f>COUNTIFS(DB!$E:$E,$B12,DB!$F:$F,$B12,DB!$I:$I,$Y$3,DB!$I:$I,$Z$3,DB!$H:$H,1)</f>
        <v>5</v>
      </c>
      <c r="K12" s="18">
        <f>COUNTIFS(DB!$E:$E,$B12,DB!$F:$F,$B12,DB!$I:$I,$Y$4,DB!$I:$I,$Z$4,DB!$H:$H,1)</f>
        <v>21</v>
      </c>
      <c r="L12" s="18"/>
      <c r="M12" s="3">
        <f>SUMIFS(DB!$C:$C,DB!$E:$E,$B12)</f>
        <v>39093</v>
      </c>
      <c r="N12" s="3">
        <f>SUMIFS(DB!$C:$C,DB!$E:$E,$B12,DB!$I:$I,$Y$2,DB!$I:$I,$Z$2)</f>
        <v>25197</v>
      </c>
      <c r="O12" s="3">
        <f>SUMIFS(DB!$C:$C,DB!$E:$E,$B12,DB!$I:$I,$Y$3,DB!$I:$I,$Z$3)</f>
        <v>8749</v>
      </c>
      <c r="P12" s="3">
        <f>SUMIFS(DB!$C:$C,DB!$E:$E,$B12,DB!$I:$I,$Y$4,DB!$I:$I,$Z$4)</f>
        <v>5147</v>
      </c>
      <c r="Q12" s="3"/>
      <c r="R12" s="15">
        <f t="shared" si="12"/>
        <v>5360</v>
      </c>
      <c r="S12" s="17">
        <f>SUMIFS(DB!$C:$C,DB!$E:$E,(LEFT($Z12,4)+IF(RIGHT($Z12,2)+AA$7=12,0,QUOTIENT(RIGHT($Z12,2)+AA$7,12)))&amp;IF(RIGHT($Z12,2)+AA$7&lt;10,"0"&amp;MOD(RIGHT($Z12,2)+AA$7,12),IF(MOD(RIGHT($Z12,2)+AA$7,12)=0,12,IF(MOD(RIGHT($Z12,2)+AA$7,12)&lt;10,"0"&amp;MOD(RIGHT($Z12,2)+AA$7,12),MOD(RIGHT($Z12,2)+AA$7,12)))),DB!$F:$F,$Z12,DB!$I:$I,$Y$2,DB!$I:$I,$Z$2)</f>
        <v>2407</v>
      </c>
      <c r="T12" s="18">
        <f>SUMIFS(DB!$C:$C,DB!$E:$E,(LEFT($Z12,4)+IF(RIGHT($Z12,2)+AA$7=12,0,QUOTIENT(RIGHT($Z12,2)+AA$7,12)))&amp;IF(RIGHT($Z12,2)+AA$7&lt;10,"0"&amp;MOD(RIGHT($Z12,2)+AA$7,12),IF(MOD(RIGHT($Z12,2)+AA$7,12)=0,12,IF(MOD(RIGHT($Z12,2)+AA$7,12)&lt;10,"0"&amp;MOD(RIGHT($Z12,2)+AA$7,12),MOD(RIGHT($Z12,2)+AA$7,12)))),DB!$F:$F,$Z12,DB!$I:$I,$Y$3,DB!$I:$I,$Z$3)</f>
        <v>1957</v>
      </c>
      <c r="U12" s="18">
        <f>SUMIFS(DB!$C:$C,DB!$E:$E,(LEFT($Z12,4)+IF(RIGHT($Z12,2)+AA$7=12,0,QUOTIENT(RIGHT($Z12,2)+AA$7,12)))&amp;IF(RIGHT($Z12,2)+AA$7&lt;10,"0"&amp;MOD(RIGHT($Z12,2)+AA$7,12),IF(MOD(RIGHT($Z12,2)+AA$7,12)=0,12,IF(MOD(RIGHT($Z12,2)+AA$7,12)&lt;10,"0"&amp;MOD(RIGHT($Z12,2)+AA$7,12),MOD(RIGHT($Z12,2)+AA$7,12)))),DB!$F:$F,$Z12,DB!$I:$I,$Y$4,DB!$I:$I,$Z$4)</f>
        <v>996</v>
      </c>
      <c r="V12" s="18"/>
      <c r="Z12" s="6" t="str">
        <f t="shared" si="13"/>
        <v>201604</v>
      </c>
      <c r="AA12" s="3">
        <f>COUNTIFS(DB!$E:$E,(LEFT($Z12,4)+IF(MOD(RIGHT($Z12,2)+AA$7,12)=0,QUOTIENT(RIGHT($Z12,2)+AA$7,12)-1,QUOTIENT(RIGHT($Z12,2)+AA$7,12)))&amp;IF(RIGHT($Z12,2)+AA$7&lt;10,"0"&amp;MOD(RIGHT($Z12,2)+AA$7,12),IF(MOD(RIGHT($Z12,2)+AA$7,12)=0,12,IF(MOD(RIGHT($Z12,2)+AA$7,12)&lt;10,"0"&amp;MOD(RIGHT($Z12,2)+AA$7,12),MOD(RIGHT($Z12,2)+AA$7,12)))),DB!$F:$F,$Z12,DB!$I:$I,CHOOSE($X$6,$Y$2,$Y$3,$Y$4,),DB!$I:$I,CHOOSE($X$6,$Z$2,$Z$3,$Z$4),DB!$H:$H,1)</f>
        <v>21</v>
      </c>
      <c r="AB12" s="3">
        <f>COUNTIFS(DB!$E:$E,(LEFT($Z12,4)+IF(MOD(RIGHT($Z12,2)+AB$7,12)=0,QUOTIENT(RIGHT($Z12,2)+AB$7,12)-1,QUOTIENT(RIGHT($Z12,2)+AB$7,12)))&amp;IF(RIGHT($Z12,2)+AB$7&lt;10,"0"&amp;MOD(RIGHT($Z12,2)+AB$7,12),IF(MOD(RIGHT($Z12,2)+AB$7,12)=0,12,IF(MOD(RIGHT($Z12,2)+AB$7,12)&lt;10,"0"&amp;MOD(RIGHT($Z12,2)+AB$7,12),MOD(RIGHT($Z12,2)+AB$7,12)))),DB!$F:$F,$Z12,DB!$I:$I,CHOOSE($X$6,$Y$2,$Y$3,$Y$4,),DB!$I:$I,CHOOSE($X$6,$Z$2,$Z$3,$Z$4),DB!$H:$H,1)</f>
        <v>14</v>
      </c>
      <c r="AC12" s="3">
        <f>COUNTIFS(DB!$E:$E,(LEFT($Z12,4)+IF(MOD(RIGHT($Z12,2)+AC$7,12)=0,QUOTIENT(RIGHT($Z12,2)+AC$7,12)-1,QUOTIENT(RIGHT($Z12,2)+AC$7,12)))&amp;IF(RIGHT($Z12,2)+AC$7&lt;10,"0"&amp;MOD(RIGHT($Z12,2)+AC$7,12),IF(MOD(RIGHT($Z12,2)+AC$7,12)=0,12,IF(MOD(RIGHT($Z12,2)+AC$7,12)&lt;10,"0"&amp;MOD(RIGHT($Z12,2)+AC$7,12),MOD(RIGHT($Z12,2)+AC$7,12)))),DB!$F:$F,$Z12,DB!$I:$I,CHOOSE($X$6,$Y$2,$Y$3,$Y$4,),DB!$I:$I,CHOOSE($X$6,$Z$2,$Z$3,$Z$4),DB!$H:$H,1)</f>
        <v>15</v>
      </c>
      <c r="AD12" s="3">
        <f>COUNTIFS(DB!$E:$E,(LEFT($Z12,4)+IF(MOD(RIGHT($Z12,2)+AD$7,12)=0,QUOTIENT(RIGHT($Z12,2)+AD$7,12)-1,QUOTIENT(RIGHT($Z12,2)+AD$7,12)))&amp;IF(RIGHT($Z12,2)+AD$7&lt;10,"0"&amp;MOD(RIGHT($Z12,2)+AD$7,12),IF(MOD(RIGHT($Z12,2)+AD$7,12)=0,12,IF(MOD(RIGHT($Z12,2)+AD$7,12)&lt;10,"0"&amp;MOD(RIGHT($Z12,2)+AD$7,12),MOD(RIGHT($Z12,2)+AD$7,12)))),DB!$F:$F,$Z12,DB!$I:$I,CHOOSE($X$6,$Y$2,$Y$3,$Y$4,),DB!$I:$I,CHOOSE($X$6,$Z$2,$Z$3,$Z$4),DB!$H:$H,1)</f>
        <v>14</v>
      </c>
      <c r="AE12" s="3">
        <f>COUNTIFS(DB!$E:$E,(LEFT($Z12,4)+IF(MOD(RIGHT($Z12,2)+AE$7,12)=0,QUOTIENT(RIGHT($Z12,2)+AE$7,12)-1,QUOTIENT(RIGHT($Z12,2)+AE$7,12)))&amp;IF(RIGHT($Z12,2)+AE$7&lt;10,"0"&amp;MOD(RIGHT($Z12,2)+AE$7,12),IF(MOD(RIGHT($Z12,2)+AE$7,12)=0,12,IF(MOD(RIGHT($Z12,2)+AE$7,12)&lt;10,"0"&amp;MOD(RIGHT($Z12,2)+AE$7,12),MOD(RIGHT($Z12,2)+AE$7,12)))),DB!$F:$F,$Z12,DB!$I:$I,CHOOSE($X$6,$Y$2,$Y$3,$Y$4,),DB!$I:$I,CHOOSE($X$6,$Z$2,$Z$3,$Z$4),DB!$H:$H,1)</f>
        <v>12</v>
      </c>
      <c r="AF12" s="3">
        <f>COUNTIFS(DB!$E:$E,(LEFT($Z12,4)+IF(MOD(RIGHT($Z12,2)+AF$7,12)=0,QUOTIENT(RIGHT($Z12,2)+AF$7,12)-1,QUOTIENT(RIGHT($Z12,2)+AF$7,12)))&amp;IF(RIGHT($Z12,2)+AF$7&lt;10,"0"&amp;MOD(RIGHT($Z12,2)+AF$7,12),IF(MOD(RIGHT($Z12,2)+AF$7,12)=0,12,IF(MOD(RIGHT($Z12,2)+AF$7,12)&lt;10,"0"&amp;MOD(RIGHT($Z12,2)+AF$7,12),MOD(RIGHT($Z12,2)+AF$7,12)))),DB!$F:$F,$Z12,DB!$I:$I,CHOOSE($X$6,$Y$2,$Y$3,$Y$4,),DB!$I:$I,CHOOSE($X$6,$Z$2,$Z$3,$Z$4),DB!$H:$H,1)</f>
        <v>0</v>
      </c>
      <c r="AG12" s="3">
        <f>COUNTIFS(DB!$E:$E,(LEFT($Z12,4)+IF(MOD(RIGHT($Z12,2)+AG$7,12)=0,QUOTIENT(RIGHT($Z12,2)+AG$7,12)-1,QUOTIENT(RIGHT($Z12,2)+AG$7,12)))&amp;IF(RIGHT($Z12,2)+AG$7&lt;10,"0"&amp;MOD(RIGHT($Z12,2)+AG$7,12),IF(MOD(RIGHT($Z12,2)+AG$7,12)=0,12,IF(MOD(RIGHT($Z12,2)+AG$7,12)&lt;10,"0"&amp;MOD(RIGHT($Z12,2)+AG$7,12),MOD(RIGHT($Z12,2)+AG$7,12)))),DB!$F:$F,$Z12,DB!$I:$I,CHOOSE($X$6,$Y$2,$Y$3,$Y$4,),DB!$I:$I,CHOOSE($X$6,$Z$2,$Z$3,$Z$4),DB!$H:$H,1)</f>
        <v>0</v>
      </c>
      <c r="AH12" s="3">
        <f>COUNTIFS(DB!$E:$E,(LEFT($Z12,4)+IF(MOD(RIGHT($Z12,2)+AH$7,12)=0,QUOTIENT(RIGHT($Z12,2)+AH$7,12)-1,QUOTIENT(RIGHT($Z12,2)+AH$7,12)))&amp;IF(RIGHT($Z12,2)+AH$7&lt;10,"0"&amp;MOD(RIGHT($Z12,2)+AH$7,12),IF(MOD(RIGHT($Z12,2)+AH$7,12)=0,12,IF(MOD(RIGHT($Z12,2)+AH$7,12)&lt;10,"0"&amp;MOD(RIGHT($Z12,2)+AH$7,12),MOD(RIGHT($Z12,2)+AH$7,12)))),DB!$F:$F,$Z12,DB!$I:$I,CHOOSE($X$6,$Y$2,$Y$3,$Y$4,),DB!$I:$I,CHOOSE($X$6,$Z$2,$Z$3,$Z$4),DB!$H:$H,1)</f>
        <v>0</v>
      </c>
      <c r="AI12" s="3">
        <f>COUNTIFS(DB!$E:$E,(LEFT($Z12,4)+IF(MOD(RIGHT($Z12,2)+AI$7,12)=0,QUOTIENT(RIGHT($Z12,2)+AI$7,12)-1,QUOTIENT(RIGHT($Z12,2)+AI$7,12)))&amp;IF(RIGHT($Z12,2)+AI$7&lt;10,"0"&amp;MOD(RIGHT($Z12,2)+AI$7,12),IF(MOD(RIGHT($Z12,2)+AI$7,12)=0,12,IF(MOD(RIGHT($Z12,2)+AI$7,12)&lt;10,"0"&amp;MOD(RIGHT($Z12,2)+AI$7,12),MOD(RIGHT($Z12,2)+AI$7,12)))),DB!$F:$F,$Z12,DB!$I:$I,CHOOSE($X$6,$Y$2,$Y$3,$Y$4,),DB!$I:$I,CHOOSE($X$6,$Z$2,$Z$3,$Z$4),DB!$H:$H,1)</f>
        <v>0</v>
      </c>
      <c r="AJ12" s="3">
        <f>COUNTIFS(DB!$E:$E,(LEFT($Z12,4)+IF(MOD(RIGHT($Z12,2)+AJ$7,12)=0,QUOTIENT(RIGHT($Z12,2)+AJ$7,12)-1,QUOTIENT(RIGHT($Z12,2)+AJ$7,12)))&amp;IF(RIGHT($Z12,2)+AJ$7&lt;10,"0"&amp;MOD(RIGHT($Z12,2)+AJ$7,12),IF(MOD(RIGHT($Z12,2)+AJ$7,12)=0,12,IF(MOD(RIGHT($Z12,2)+AJ$7,12)&lt;10,"0"&amp;MOD(RIGHT($Z12,2)+AJ$7,12),MOD(RIGHT($Z12,2)+AJ$7,12)))),DB!$F:$F,$Z12,DB!$I:$I,CHOOSE($X$6,$Y$2,$Y$3,$Y$4,),DB!$I:$I,CHOOSE($X$6,$Z$2,$Z$3,$Z$4),DB!$H:$H,1)</f>
        <v>0</v>
      </c>
      <c r="AK12" s="3">
        <f>COUNTIFS(DB!$E:$E,(LEFT($Z12,4)+IF(MOD(RIGHT($Z12,2)+AK$7,12)=0,QUOTIENT(RIGHT($Z12,2)+AK$7,12)-1,QUOTIENT(RIGHT($Z12,2)+AK$7,12)))&amp;IF(RIGHT($Z12,2)+AK$7&lt;10,"0"&amp;MOD(RIGHT($Z12,2)+AK$7,12),IF(MOD(RIGHT($Z12,2)+AK$7,12)=0,12,IF(MOD(RIGHT($Z12,2)+AK$7,12)&lt;10,"0"&amp;MOD(RIGHT($Z12,2)+AK$7,12),MOD(RIGHT($Z12,2)+AK$7,12)))),DB!$F:$F,$Z12,DB!$I:$I,CHOOSE($X$6,$Y$2,$Y$3,$Y$4,),DB!$I:$I,CHOOSE($X$6,$Z$2,$Z$3,$Z$4),DB!$H:$H,1)</f>
        <v>0</v>
      </c>
      <c r="AL12" s="3">
        <f>COUNTIFS(DB!$E:$E,(LEFT($Z12,4)+IF(MOD(RIGHT($Z12,2)+AL$7,12)=0,QUOTIENT(RIGHT($Z12,2)+AL$7,12)-1,QUOTIENT(RIGHT($Z12,2)+AL$7,12)))&amp;IF(RIGHT($Z12,2)+AL$7&lt;10,"0"&amp;MOD(RIGHT($Z12,2)+AL$7,12),IF(MOD(RIGHT($Z12,2)+AL$7,12)=0,12,IF(MOD(RIGHT($Z12,2)+AL$7,12)&lt;10,"0"&amp;MOD(RIGHT($Z12,2)+AL$7,12),MOD(RIGHT($Z12,2)+AL$7,12)))),DB!$F:$F,$Z12,DB!$I:$I,CHOOSE($X$6,$Y$2,$Y$3,$Y$4,),DB!$I:$I,CHOOSE($X$6,$Z$2,$Z$3,$Z$4),DB!$H:$H,1)</f>
        <v>0</v>
      </c>
      <c r="AM12" s="3">
        <f>COUNTIFS(DB!$E:$E,(LEFT($Z12,4)+IF(MOD(RIGHT($Z12,2)+AM$7,12)=0,QUOTIENT(RIGHT($Z12,2)+AM$7,12)-1,QUOTIENT(RIGHT($Z12,2)+AM$7,12)))&amp;IF(RIGHT($Z12,2)+AM$7&lt;10,"0"&amp;MOD(RIGHT($Z12,2)+AM$7,12),IF(MOD(RIGHT($Z12,2)+AM$7,12)=0,12,IF(MOD(RIGHT($Z12,2)+AM$7,12)&lt;10,"0"&amp;MOD(RIGHT($Z12,2)+AM$7,12),MOD(RIGHT($Z12,2)+AM$7,12)))),DB!$F:$F,$Z12,DB!$I:$I,CHOOSE($X$6,$Y$2,$Y$3,$Y$4,),DB!$I:$I,CHOOSE($X$6,$Z$2,$Z$3,$Z$4),DB!$H:$H,1)</f>
        <v>0</v>
      </c>
      <c r="AN12" s="3">
        <f>COUNTIFS(DB!$E:$E,(LEFT($Z12,4)+IF(MOD(RIGHT($Z12,2)+AN$7,12)=0,QUOTIENT(RIGHT($Z12,2)+AN$7,12)-1,QUOTIENT(RIGHT($Z12,2)+AN$7,12)))&amp;IF(RIGHT($Z12,2)+AN$7&lt;10,"0"&amp;MOD(RIGHT($Z12,2)+AN$7,12),IF(MOD(RIGHT($Z12,2)+AN$7,12)=0,12,IF(MOD(RIGHT($Z12,2)+AN$7,12)&lt;10,"0"&amp;MOD(RIGHT($Z12,2)+AN$7,12),MOD(RIGHT($Z12,2)+AN$7,12)))),DB!$F:$F,$Z12,DB!$I:$I,CHOOSE($X$6,$Y$2,$Y$3,$Y$4,),DB!$I:$I,CHOOSE($X$6,$Z$2,$Z$3,$Z$4),DB!$H:$H,1)</f>
        <v>0</v>
      </c>
      <c r="AO12" s="3">
        <f>COUNTIFS(DB!$E:$E,(LEFT($Z12,4)+IF(MOD(RIGHT($Z12,2)+AO$7,12)=0,QUOTIENT(RIGHT($Z12,2)+AO$7,12)-1,QUOTIENT(RIGHT($Z12,2)+AO$7,12)))&amp;IF(RIGHT($Z12,2)+AO$7&lt;10,"0"&amp;MOD(RIGHT($Z12,2)+AO$7,12),IF(MOD(RIGHT($Z12,2)+AO$7,12)=0,12,IF(MOD(RIGHT($Z12,2)+AO$7,12)&lt;10,"0"&amp;MOD(RIGHT($Z12,2)+AO$7,12),MOD(RIGHT($Z12,2)+AO$7,12)))),DB!$F:$F,$Z12,DB!$I:$I,CHOOSE($X$6,$Y$2,$Y$3,$Y$4,),DB!$I:$I,CHOOSE($X$6,$Z$2,$Z$3,$Z$4),DB!$H:$H,1)</f>
        <v>0</v>
      </c>
      <c r="AP12" s="3"/>
      <c r="AQ12" s="3"/>
      <c r="AR12" s="9" t="str">
        <f t="shared" si="14"/>
        <v>201604</v>
      </c>
      <c r="AS12" s="3">
        <f>COUNTIFS(DB!$E:$E,(LEFT($Z12,4)+IF(MOD(RIGHT($Z12,2)+AS$7,12)=0,QUOTIENT(RIGHT($Z12,2)+AS$7,12)-1,QUOTIENT(RIGHT($Z12,2)+AS$7,12)))&amp;IF(RIGHT($Z12,2)+AS$7&lt;10,"0"&amp;MOD(RIGHT($Z12,2)+AS$7,12),IF(MOD(RIGHT($Z12,2)+AS$7,12)=0,12,IF(MOD(RIGHT($Z12,2)+AS$7,12)&lt;10,"0"&amp;MOD(RIGHT($Z12,2)+AS$7,12),MOD(RIGHT($Z12,2)+AS$7,12)))),DB!$F:$F,$Z12,DB!$I:$I,CHOOSE($X$6,$Y$2,$Y$3,$Y$4,),DB!$I:$I,CHOOSE($X$6,$Z$2,$Z$3,$Z$4))</f>
        <v>21</v>
      </c>
      <c r="AT12" s="3">
        <f>COUNTIFS(DB!$E:$E,(LEFT($Z12,4)+IF(MOD(RIGHT($Z12,2)+AT$7,12)=0,QUOTIENT(RIGHT($Z12,2)+AT$7,12)-1,QUOTIENT(RIGHT($Z12,2)+AT$7,12)))&amp;IF(RIGHT($Z12,2)+AT$7&lt;10,"0"&amp;MOD(RIGHT($Z12,2)+AT$7,12),IF(MOD(RIGHT($Z12,2)+AT$7,12)=0,12,IF(MOD(RIGHT($Z12,2)+AT$7,12)&lt;10,"0"&amp;MOD(RIGHT($Z12,2)+AT$7,12),MOD(RIGHT($Z12,2)+AT$7,12)))),DB!$F:$F,$Z12,DB!$I:$I,CHOOSE($X$6,$Y$2,$Y$3,$Y$4,),DB!$I:$I,CHOOSE($X$6,$Z$2,$Z$3,$Z$4))</f>
        <v>14</v>
      </c>
      <c r="AU12" s="3">
        <f>COUNTIFS(DB!$E:$E,(LEFT($Z12,4)+IF(MOD(RIGHT($Z12,2)+AU$7,12)=0,QUOTIENT(RIGHT($Z12,2)+AU$7,12)-1,QUOTIENT(RIGHT($Z12,2)+AU$7,12)))&amp;IF(RIGHT($Z12,2)+AU$7&lt;10,"0"&amp;MOD(RIGHT($Z12,2)+AU$7,12),IF(MOD(RIGHT($Z12,2)+AU$7,12)=0,12,IF(MOD(RIGHT($Z12,2)+AU$7,12)&lt;10,"0"&amp;MOD(RIGHT($Z12,2)+AU$7,12),MOD(RIGHT($Z12,2)+AU$7,12)))),DB!$F:$F,$Z12,DB!$I:$I,CHOOSE($X$6,$Y$2,$Y$3,$Y$4,),DB!$I:$I,CHOOSE($X$6,$Z$2,$Z$3,$Z$4))</f>
        <v>15</v>
      </c>
      <c r="AV12" s="3">
        <f>COUNTIFS(DB!$E:$E,(LEFT($Z12,4)+IF(MOD(RIGHT($Z12,2)+AV$7,12)=0,QUOTIENT(RIGHT($Z12,2)+AV$7,12)-1,QUOTIENT(RIGHT($Z12,2)+AV$7,12)))&amp;IF(RIGHT($Z12,2)+AV$7&lt;10,"0"&amp;MOD(RIGHT($Z12,2)+AV$7,12),IF(MOD(RIGHT($Z12,2)+AV$7,12)=0,12,IF(MOD(RIGHT($Z12,2)+AV$7,12)&lt;10,"0"&amp;MOD(RIGHT($Z12,2)+AV$7,12),MOD(RIGHT($Z12,2)+AV$7,12)))),DB!$F:$F,$Z12,DB!$I:$I,CHOOSE($X$6,$Y$2,$Y$3,$Y$4,),DB!$I:$I,CHOOSE($X$6,$Z$2,$Z$3,$Z$4))</f>
        <v>14</v>
      </c>
      <c r="AW12" s="3">
        <f>COUNTIFS(DB!$E:$E,(LEFT($Z12,4)+IF(MOD(RIGHT($Z12,2)+AW$7,12)=0,QUOTIENT(RIGHT($Z12,2)+AW$7,12)-1,QUOTIENT(RIGHT($Z12,2)+AW$7,12)))&amp;IF(RIGHT($Z12,2)+AW$7&lt;10,"0"&amp;MOD(RIGHT($Z12,2)+AW$7,12),IF(MOD(RIGHT($Z12,2)+AW$7,12)=0,12,IF(MOD(RIGHT($Z12,2)+AW$7,12)&lt;10,"0"&amp;MOD(RIGHT($Z12,2)+AW$7,12),MOD(RIGHT($Z12,2)+AW$7,12)))),DB!$F:$F,$Z12,DB!$I:$I,CHOOSE($X$6,$Y$2,$Y$3,$Y$4,),DB!$I:$I,CHOOSE($X$6,$Z$2,$Z$3,$Z$4))</f>
        <v>12</v>
      </c>
      <c r="AX12" s="3">
        <f>COUNTIFS(DB!$E:$E,(LEFT($Z12,4)+IF(MOD(RIGHT($Z12,2)+AX$7,12)=0,QUOTIENT(RIGHT($Z12,2)+AX$7,12)-1,QUOTIENT(RIGHT($Z12,2)+AX$7,12)))&amp;IF(RIGHT($Z12,2)+AX$7&lt;10,"0"&amp;MOD(RIGHT($Z12,2)+AX$7,12),IF(MOD(RIGHT($Z12,2)+AX$7,12)=0,12,IF(MOD(RIGHT($Z12,2)+AX$7,12)&lt;10,"0"&amp;MOD(RIGHT($Z12,2)+AX$7,12),MOD(RIGHT($Z12,2)+AX$7,12)))),DB!$F:$F,$Z12,DB!$I:$I,CHOOSE($X$6,$Y$2,$Y$3,$Y$4,),DB!$I:$I,CHOOSE($X$6,$Z$2,$Z$3,$Z$4))</f>
        <v>0</v>
      </c>
      <c r="AY12" s="3">
        <f>COUNTIFS(DB!$E:$E,(LEFT($Z12,4)+IF(MOD(RIGHT($Z12,2)+AY$7,12)=0,QUOTIENT(RIGHT($Z12,2)+AY$7,12)-1,QUOTIENT(RIGHT($Z12,2)+AY$7,12)))&amp;IF(RIGHT($Z12,2)+AY$7&lt;10,"0"&amp;MOD(RIGHT($Z12,2)+AY$7,12),IF(MOD(RIGHT($Z12,2)+AY$7,12)=0,12,IF(MOD(RIGHT($Z12,2)+AY$7,12)&lt;10,"0"&amp;MOD(RIGHT($Z12,2)+AY$7,12),MOD(RIGHT($Z12,2)+AY$7,12)))),DB!$F:$F,$Z12,DB!$I:$I,CHOOSE($X$6,$Y$2,$Y$3,$Y$4,),DB!$I:$I,CHOOSE($X$6,$Z$2,$Z$3,$Z$4))</f>
        <v>0</v>
      </c>
      <c r="AZ12" s="3">
        <f>COUNTIFS(DB!$E:$E,(LEFT($Z12,4)+IF(MOD(RIGHT($Z12,2)+AZ$7,12)=0,QUOTIENT(RIGHT($Z12,2)+AZ$7,12)-1,QUOTIENT(RIGHT($Z12,2)+AZ$7,12)))&amp;IF(RIGHT($Z12,2)+AZ$7&lt;10,"0"&amp;MOD(RIGHT($Z12,2)+AZ$7,12),IF(MOD(RIGHT($Z12,2)+AZ$7,12)=0,12,IF(MOD(RIGHT($Z12,2)+AZ$7,12)&lt;10,"0"&amp;MOD(RIGHT($Z12,2)+AZ$7,12),MOD(RIGHT($Z12,2)+AZ$7,12)))),DB!$F:$F,$Z12,DB!$I:$I,CHOOSE($X$6,$Y$2,$Y$3,$Y$4,),DB!$I:$I,CHOOSE($X$6,$Z$2,$Z$3,$Z$4))</f>
        <v>0</v>
      </c>
      <c r="BA12" s="3">
        <f>COUNTIFS(DB!$E:$E,(LEFT($Z12,4)+IF(MOD(RIGHT($Z12,2)+BA$7,12)=0,QUOTIENT(RIGHT($Z12,2)+BA$7,12)-1,QUOTIENT(RIGHT($Z12,2)+BA$7,12)))&amp;IF(RIGHT($Z12,2)+BA$7&lt;10,"0"&amp;MOD(RIGHT($Z12,2)+BA$7,12),IF(MOD(RIGHT($Z12,2)+BA$7,12)=0,12,IF(MOD(RIGHT($Z12,2)+BA$7,12)&lt;10,"0"&amp;MOD(RIGHT($Z12,2)+BA$7,12),MOD(RIGHT($Z12,2)+BA$7,12)))),DB!$F:$F,$Z12,DB!$I:$I,CHOOSE($X$6,$Y$2,$Y$3,$Y$4,),DB!$I:$I,CHOOSE($X$6,$Z$2,$Z$3,$Z$4))</f>
        <v>0</v>
      </c>
      <c r="BB12" s="3">
        <f>COUNTIFS(DB!$E:$E,(LEFT($Z12,4)+IF(MOD(RIGHT($Z12,2)+BB$7,12)=0,QUOTIENT(RIGHT($Z12,2)+BB$7,12)-1,QUOTIENT(RIGHT($Z12,2)+BB$7,12)))&amp;IF(RIGHT($Z12,2)+BB$7&lt;10,"0"&amp;MOD(RIGHT($Z12,2)+BB$7,12),IF(MOD(RIGHT($Z12,2)+BB$7,12)=0,12,IF(MOD(RIGHT($Z12,2)+BB$7,12)&lt;10,"0"&amp;MOD(RIGHT($Z12,2)+BB$7,12),MOD(RIGHT($Z12,2)+BB$7,12)))),DB!$F:$F,$Z12,DB!$I:$I,CHOOSE($X$6,$Y$2,$Y$3,$Y$4,),DB!$I:$I,CHOOSE($X$6,$Z$2,$Z$3,$Z$4))</f>
        <v>0</v>
      </c>
      <c r="BC12" s="3">
        <f>COUNTIFS(DB!$E:$E,(LEFT($Z12,4)+IF(MOD(RIGHT($Z12,2)+BC$7,12)=0,QUOTIENT(RIGHT($Z12,2)+BC$7,12)-1,QUOTIENT(RIGHT($Z12,2)+BC$7,12)))&amp;IF(RIGHT($Z12,2)+BC$7&lt;10,"0"&amp;MOD(RIGHT($Z12,2)+BC$7,12),IF(MOD(RIGHT($Z12,2)+BC$7,12)=0,12,IF(MOD(RIGHT($Z12,2)+BC$7,12)&lt;10,"0"&amp;MOD(RIGHT($Z12,2)+BC$7,12),MOD(RIGHT($Z12,2)+BC$7,12)))),DB!$F:$F,$Z12,DB!$I:$I,CHOOSE($X$6,$Y$2,$Y$3,$Y$4,),DB!$I:$I,CHOOSE($X$6,$Z$2,$Z$3,$Z$4))</f>
        <v>0</v>
      </c>
      <c r="BD12" s="3">
        <f>COUNTIFS(DB!$E:$E,(LEFT($Z12,4)+IF(MOD(RIGHT($Z12,2)+BD$7,12)=0,QUOTIENT(RIGHT($Z12,2)+BD$7,12)-1,QUOTIENT(RIGHT($Z12,2)+BD$7,12)))&amp;IF(RIGHT($Z12,2)+BD$7&lt;10,"0"&amp;MOD(RIGHT($Z12,2)+BD$7,12),IF(MOD(RIGHT($Z12,2)+BD$7,12)=0,12,IF(MOD(RIGHT($Z12,2)+BD$7,12)&lt;10,"0"&amp;MOD(RIGHT($Z12,2)+BD$7,12),MOD(RIGHT($Z12,2)+BD$7,12)))),DB!$F:$F,$Z12,DB!$I:$I,CHOOSE($X$6,$Y$2,$Y$3,$Y$4,),DB!$I:$I,CHOOSE($X$6,$Z$2,$Z$3,$Z$4))</f>
        <v>0</v>
      </c>
      <c r="BE12" s="3">
        <f>COUNTIFS(DB!$E:$E,(LEFT($Z12,4)+IF(MOD(RIGHT($Z12,2)+BE$7,12)=0,QUOTIENT(RIGHT($Z12,2)+BE$7,12)-1,QUOTIENT(RIGHT($Z12,2)+BE$7,12)))&amp;IF(RIGHT($Z12,2)+BE$7&lt;10,"0"&amp;MOD(RIGHT($Z12,2)+BE$7,12),IF(MOD(RIGHT($Z12,2)+BE$7,12)=0,12,IF(MOD(RIGHT($Z12,2)+BE$7,12)&lt;10,"0"&amp;MOD(RIGHT($Z12,2)+BE$7,12),MOD(RIGHT($Z12,2)+BE$7,12)))),DB!$F:$F,$Z12,DB!$I:$I,CHOOSE($X$6,$Y$2,$Y$3,$Y$4,),DB!$I:$I,CHOOSE($X$6,$Z$2,$Z$3,$Z$4))</f>
        <v>0</v>
      </c>
      <c r="BF12" s="3">
        <f>COUNTIFS(DB!$E:$E,(LEFT($Z12,4)+IF(MOD(RIGHT($Z12,2)+BF$7,12)=0,QUOTIENT(RIGHT($Z12,2)+BF$7,12)-1,QUOTIENT(RIGHT($Z12,2)+BF$7,12)))&amp;IF(RIGHT($Z12,2)+BF$7&lt;10,"0"&amp;MOD(RIGHT($Z12,2)+BF$7,12),IF(MOD(RIGHT($Z12,2)+BF$7,12)=0,12,IF(MOD(RIGHT($Z12,2)+BF$7,12)&lt;10,"0"&amp;MOD(RIGHT($Z12,2)+BF$7,12),MOD(RIGHT($Z12,2)+BF$7,12)))),DB!$F:$F,$Z12,DB!$I:$I,CHOOSE($X$6,$Y$2,$Y$3,$Y$4,),DB!$I:$I,CHOOSE($X$6,$Z$2,$Z$3,$Z$4))</f>
        <v>0</v>
      </c>
      <c r="BG12" s="3">
        <f>COUNTIFS(DB!$E:$E,(LEFT($Z12,4)+IF(MOD(RIGHT($Z12,2)+BG$7,12)=0,QUOTIENT(RIGHT($Z12,2)+BG$7,12)-1,QUOTIENT(RIGHT($Z12,2)+BG$7,12)))&amp;IF(RIGHT($Z12,2)+BG$7&lt;10,"0"&amp;MOD(RIGHT($Z12,2)+BG$7,12),IF(MOD(RIGHT($Z12,2)+BG$7,12)=0,12,IF(MOD(RIGHT($Z12,2)+BG$7,12)&lt;10,"0"&amp;MOD(RIGHT($Z12,2)+BG$7,12),MOD(RIGHT($Z12,2)+BG$7,12)))),DB!$F:$F,$Z12,DB!$I:$I,CHOOSE($X$6,$Y$2,$Y$3,$Y$4,),DB!$I:$I,CHOOSE($X$6,$Z$2,$Z$3,$Z$4))</f>
        <v>0</v>
      </c>
      <c r="BH12" s="3"/>
      <c r="BI12" s="3"/>
      <c r="BJ12" s="9" t="str">
        <f t="shared" si="15"/>
        <v>201604</v>
      </c>
      <c r="BK12" s="3">
        <f>SUMIFS(DB!$C:$C,DB!$E:$E,(LEFT($BJ12,4)+IF(MOD(RIGHT($BJ12,2)+BK$7,12)=0,QUOTIENT(RIGHT($BJ12,2)+BK$7,12)-1,QUOTIENT(RIGHT($BJ12,2)+BK$7,12)))&amp;IF(RIGHT($BJ12,2)+BK$7&lt;10,"0"&amp;MOD(RIGHT($BJ12,2)+BK$7,12),IF(MOD(RIGHT($BJ12,2)+BK$7,12)=0,12,IF(MOD(RIGHT($BJ12,2)+BK$7,12)&lt;10,"0"&amp;MOD(RIGHT($BJ12,2)+BK$7,12),MOD(RIGHT($BJ12,2)+BK$7,12)))),DB!$I:$I,CHOOSE($X$6,$Y$2,$Y$3,$Y$4,),DB!$I:$I,CHOOSE($X$6,$Z$2,$Z$3,$Z$4),DB!$F:$F,$BJ12)</f>
        <v>996</v>
      </c>
      <c r="BL12" s="3">
        <f>SUMIFS(DB!$C:$C,DB!$E:$E,(LEFT($BJ12,4)+IF(MOD(RIGHT($BJ12,2)+BL$7,12)=0,QUOTIENT(RIGHT($BJ12,2)+BL$7,12)-1,QUOTIENT(RIGHT($BJ12,2)+BL$7,12)))&amp;IF(RIGHT($BJ12,2)+BL$7&lt;10,"0"&amp;MOD(RIGHT($BJ12,2)+BL$7,12),IF(MOD(RIGHT($BJ12,2)+BL$7,12)=0,12,IF(MOD(RIGHT($BJ12,2)+BL$7,12)&lt;10,"0"&amp;MOD(RIGHT($BJ12,2)+BL$7,12),MOD(RIGHT($BJ12,2)+BL$7,12)))),DB!$I:$I,CHOOSE($X$6,$Y$2,$Y$3,$Y$4,),DB!$I:$I,CHOOSE($X$6,$Z$2,$Z$3,$Z$4),DB!$F:$F,$BJ12)</f>
        <v>1110</v>
      </c>
      <c r="BM12" s="3">
        <f>SUMIFS(DB!$C:$C,DB!$E:$E,(LEFT($BJ12,4)+IF(MOD(RIGHT($BJ12,2)+BM$7,12)=0,QUOTIENT(RIGHT($BJ12,2)+BM$7,12)-1,QUOTIENT(RIGHT($BJ12,2)+BM$7,12)))&amp;IF(RIGHT($BJ12,2)+BM$7&lt;10,"0"&amp;MOD(RIGHT($BJ12,2)+BM$7,12),IF(MOD(RIGHT($BJ12,2)+BM$7,12)=0,12,IF(MOD(RIGHT($BJ12,2)+BM$7,12)&lt;10,"0"&amp;MOD(RIGHT($BJ12,2)+BM$7,12),MOD(RIGHT($BJ12,2)+BM$7,12)))),DB!$I:$I,CHOOSE($X$6,$Y$2,$Y$3,$Y$4,),DB!$I:$I,CHOOSE($X$6,$Z$2,$Z$3,$Z$4),DB!$F:$F,$BJ12)</f>
        <v>1429</v>
      </c>
      <c r="BN12" s="3">
        <f>SUMIFS(DB!$C:$C,DB!$E:$E,(LEFT($BJ12,4)+IF(MOD(RIGHT($BJ12,2)+BN$7,12)=0,QUOTIENT(RIGHT($BJ12,2)+BN$7,12)-1,QUOTIENT(RIGHT($BJ12,2)+BN$7,12)))&amp;IF(RIGHT($BJ12,2)+BN$7&lt;10,"0"&amp;MOD(RIGHT($BJ12,2)+BN$7,12),IF(MOD(RIGHT($BJ12,2)+BN$7,12)=0,12,IF(MOD(RIGHT($BJ12,2)+BN$7,12)&lt;10,"0"&amp;MOD(RIGHT($BJ12,2)+BN$7,12),MOD(RIGHT($BJ12,2)+BN$7,12)))),DB!$I:$I,CHOOSE($X$6,$Y$2,$Y$3,$Y$4,),DB!$I:$I,CHOOSE($X$6,$Z$2,$Z$3,$Z$4),DB!$F:$F,$BJ12)</f>
        <v>1440</v>
      </c>
      <c r="BO12" s="3">
        <f>SUMIFS(DB!$C:$C,DB!$E:$E,(LEFT($BJ12,4)+IF(MOD(RIGHT($BJ12,2)+BO$7,12)=0,QUOTIENT(RIGHT($BJ12,2)+BO$7,12)-1,QUOTIENT(RIGHT($BJ12,2)+BO$7,12)))&amp;IF(RIGHT($BJ12,2)+BO$7&lt;10,"0"&amp;MOD(RIGHT($BJ12,2)+BO$7,12),IF(MOD(RIGHT($BJ12,2)+BO$7,12)=0,12,IF(MOD(RIGHT($BJ12,2)+BO$7,12)&lt;10,"0"&amp;MOD(RIGHT($BJ12,2)+BO$7,12),MOD(RIGHT($BJ12,2)+BO$7,12)))),DB!$I:$I,CHOOSE($X$6,$Y$2,$Y$3,$Y$4,),DB!$I:$I,CHOOSE($X$6,$Z$2,$Z$3,$Z$4),DB!$F:$F,$BJ12)</f>
        <v>954</v>
      </c>
      <c r="BP12" s="3">
        <f>SUMIFS(DB!$C:$C,DB!$E:$E,(LEFT($BJ12,4)+IF(MOD(RIGHT($BJ12,2)+BP$7,12)=0,QUOTIENT(RIGHT($BJ12,2)+BP$7,12)-1,QUOTIENT(RIGHT($BJ12,2)+BP$7,12)))&amp;IF(RIGHT($BJ12,2)+BP$7&lt;10,"0"&amp;MOD(RIGHT($BJ12,2)+BP$7,12),IF(MOD(RIGHT($BJ12,2)+BP$7,12)=0,12,IF(MOD(RIGHT($BJ12,2)+BP$7,12)&lt;10,"0"&amp;MOD(RIGHT($BJ12,2)+BP$7,12),MOD(RIGHT($BJ12,2)+BP$7,12)))),DB!$I:$I,CHOOSE($X$6,$Y$2,$Y$3,$Y$4,),DB!$I:$I,CHOOSE($X$6,$Z$2,$Z$3,$Z$4),DB!$F:$F,$BJ12)</f>
        <v>0</v>
      </c>
      <c r="BQ12" s="3">
        <f>SUMIFS(DB!$C:$C,DB!$E:$E,(LEFT($BJ12,4)+IF(MOD(RIGHT($BJ12,2)+BQ$7,12)=0,QUOTIENT(RIGHT($BJ12,2)+BQ$7,12)-1,QUOTIENT(RIGHT($BJ12,2)+BQ$7,12)))&amp;IF(RIGHT($BJ12,2)+BQ$7&lt;10,"0"&amp;MOD(RIGHT($BJ12,2)+BQ$7,12),IF(MOD(RIGHT($BJ12,2)+BQ$7,12)=0,12,IF(MOD(RIGHT($BJ12,2)+BQ$7,12)&lt;10,"0"&amp;MOD(RIGHT($BJ12,2)+BQ$7,12),MOD(RIGHT($BJ12,2)+BQ$7,12)))),DB!$I:$I,CHOOSE($X$6,$Y$2,$Y$3,$Y$4,),DB!$I:$I,CHOOSE($X$6,$Z$2,$Z$3,$Z$4),DB!$F:$F,$BJ12)</f>
        <v>0</v>
      </c>
      <c r="BR12" s="3">
        <f>SUMIFS(DB!$C:$C,DB!$E:$E,(LEFT($BJ12,4)+IF(MOD(RIGHT($BJ12,2)+BR$7,12)=0,QUOTIENT(RIGHT($BJ12,2)+BR$7,12)-1,QUOTIENT(RIGHT($BJ12,2)+BR$7,12)))&amp;IF(RIGHT($BJ12,2)+BR$7&lt;10,"0"&amp;MOD(RIGHT($BJ12,2)+BR$7,12),IF(MOD(RIGHT($BJ12,2)+BR$7,12)=0,12,IF(MOD(RIGHT($BJ12,2)+BR$7,12)&lt;10,"0"&amp;MOD(RIGHT($BJ12,2)+BR$7,12),MOD(RIGHT($BJ12,2)+BR$7,12)))),DB!$I:$I,CHOOSE($X$6,$Y$2,$Y$3,$Y$4,),DB!$I:$I,CHOOSE($X$6,$Z$2,$Z$3,$Z$4),DB!$F:$F,$BJ12)</f>
        <v>0</v>
      </c>
      <c r="BS12" s="3">
        <f>SUMIFS(DB!$C:$C,DB!$E:$E,(LEFT($BJ12,4)+IF(MOD(RIGHT($BJ12,2)+BS$7,12)=0,QUOTIENT(RIGHT($BJ12,2)+BS$7,12)-1,QUOTIENT(RIGHT($BJ12,2)+BS$7,12)))&amp;IF(RIGHT($BJ12,2)+BS$7&lt;10,"0"&amp;MOD(RIGHT($BJ12,2)+BS$7,12),IF(MOD(RIGHT($BJ12,2)+BS$7,12)=0,12,IF(MOD(RIGHT($BJ12,2)+BS$7,12)&lt;10,"0"&amp;MOD(RIGHT($BJ12,2)+BS$7,12),MOD(RIGHT($BJ12,2)+BS$7,12)))),DB!$I:$I,CHOOSE($X$6,$Y$2,$Y$3,$Y$4,),DB!$I:$I,CHOOSE($X$6,$Z$2,$Z$3,$Z$4),DB!$F:$F,$BJ12)</f>
        <v>0</v>
      </c>
      <c r="BT12" s="3">
        <f>SUMIFS(DB!$C:$C,DB!$E:$E,(LEFT($BJ12,4)+IF(MOD(RIGHT($BJ12,2)+BT$7,12)=0,QUOTIENT(RIGHT($BJ12,2)+BT$7,12)-1,QUOTIENT(RIGHT($BJ12,2)+BT$7,12)))&amp;IF(RIGHT($BJ12,2)+BT$7&lt;10,"0"&amp;MOD(RIGHT($BJ12,2)+BT$7,12),IF(MOD(RIGHT($BJ12,2)+BT$7,12)=0,12,IF(MOD(RIGHT($BJ12,2)+BT$7,12)&lt;10,"0"&amp;MOD(RIGHT($BJ12,2)+BT$7,12),MOD(RIGHT($BJ12,2)+BT$7,12)))),DB!$I:$I,CHOOSE($X$6,$Y$2,$Y$3,$Y$4,),DB!$I:$I,CHOOSE($X$6,$Z$2,$Z$3,$Z$4),DB!$F:$F,$BJ12)</f>
        <v>0</v>
      </c>
      <c r="BU12" s="3">
        <f>SUMIFS(DB!$C:$C,DB!$E:$E,(LEFT($BJ12,4)+IF(MOD(RIGHT($BJ12,2)+BU$7,12)=0,QUOTIENT(RIGHT($BJ12,2)+BU$7,12)-1,QUOTIENT(RIGHT($BJ12,2)+BU$7,12)))&amp;IF(RIGHT($BJ12,2)+BU$7&lt;10,"0"&amp;MOD(RIGHT($BJ12,2)+BU$7,12),IF(MOD(RIGHT($BJ12,2)+BU$7,12)=0,12,IF(MOD(RIGHT($BJ12,2)+BU$7,12)&lt;10,"0"&amp;MOD(RIGHT($BJ12,2)+BU$7,12),MOD(RIGHT($BJ12,2)+BU$7,12)))),DB!$I:$I,CHOOSE($X$6,$Y$2,$Y$3,$Y$4,),DB!$I:$I,CHOOSE($X$6,$Z$2,$Z$3,$Z$4),DB!$F:$F,$BJ12)</f>
        <v>0</v>
      </c>
      <c r="BV12" s="3">
        <f>SUMIFS(DB!$C:$C,DB!$E:$E,(LEFT($BJ12,4)+IF(MOD(RIGHT($BJ12,2)+BV$7,12)=0,QUOTIENT(RIGHT($BJ12,2)+BV$7,12)-1,QUOTIENT(RIGHT($BJ12,2)+BV$7,12)))&amp;IF(RIGHT($BJ12,2)+BV$7&lt;10,"0"&amp;MOD(RIGHT($BJ12,2)+BV$7,12),IF(MOD(RIGHT($BJ12,2)+BV$7,12)=0,12,IF(MOD(RIGHT($BJ12,2)+BV$7,12)&lt;10,"0"&amp;MOD(RIGHT($BJ12,2)+BV$7,12),MOD(RIGHT($BJ12,2)+BV$7,12)))),DB!$I:$I,CHOOSE($X$6,$Y$2,$Y$3,$Y$4,),DB!$I:$I,CHOOSE($X$6,$Z$2,$Z$3,$Z$4),DB!$F:$F,$BJ12)</f>
        <v>0</v>
      </c>
      <c r="BW12" s="3">
        <f>SUMIFS(DB!$C:$C,DB!$E:$E,(LEFT($BJ12,4)+IF(MOD(RIGHT($BJ12,2)+BW$7,12)=0,QUOTIENT(RIGHT($BJ12,2)+BW$7,12)-1,QUOTIENT(RIGHT($BJ12,2)+BW$7,12)))&amp;IF(RIGHT($BJ12,2)+BW$7&lt;10,"0"&amp;MOD(RIGHT($BJ12,2)+BW$7,12),IF(MOD(RIGHT($BJ12,2)+BW$7,12)=0,12,IF(MOD(RIGHT($BJ12,2)+BW$7,12)&lt;10,"0"&amp;MOD(RIGHT($BJ12,2)+BW$7,12),MOD(RIGHT($BJ12,2)+BW$7,12)))),DB!$I:$I,CHOOSE($X$6,$Y$2,$Y$3,$Y$4,),DB!$I:$I,CHOOSE($X$6,$Z$2,$Z$3,$Z$4),DB!$F:$F,$BJ12)</f>
        <v>0</v>
      </c>
      <c r="BX12" s="3">
        <f>SUMIFS(DB!$C:$C,DB!$E:$E,(LEFT($BJ12,4)+IF(MOD(RIGHT($BJ12,2)+BX$7,12)=0,QUOTIENT(RIGHT($BJ12,2)+BX$7,12)-1,QUOTIENT(RIGHT($BJ12,2)+BX$7,12)))&amp;IF(RIGHT($BJ12,2)+BX$7&lt;10,"0"&amp;MOD(RIGHT($BJ12,2)+BX$7,12),IF(MOD(RIGHT($BJ12,2)+BX$7,12)=0,12,IF(MOD(RIGHT($BJ12,2)+BX$7,12)&lt;10,"0"&amp;MOD(RIGHT($BJ12,2)+BX$7,12),MOD(RIGHT($BJ12,2)+BX$7,12)))),DB!$I:$I,CHOOSE($X$6,$Y$2,$Y$3,$Y$4,),DB!$I:$I,CHOOSE($X$6,$Z$2,$Z$3,$Z$4),DB!$F:$F,$BJ12)</f>
        <v>0</v>
      </c>
      <c r="BY12" s="3">
        <f>SUMIFS(DB!$C:$C,DB!$E:$E,(LEFT($BJ12,4)+IF(MOD(RIGHT($BJ12,2)+BY$7,12)=0,QUOTIENT(RIGHT($BJ12,2)+BY$7,12)-1,QUOTIENT(RIGHT($BJ12,2)+BY$7,12)))&amp;IF(RIGHT($BJ12,2)+BY$7&lt;10,"0"&amp;MOD(RIGHT($BJ12,2)+BY$7,12),IF(MOD(RIGHT($BJ12,2)+BY$7,12)=0,12,IF(MOD(RIGHT($BJ12,2)+BY$7,12)&lt;10,"0"&amp;MOD(RIGHT($BJ12,2)+BY$7,12),MOD(RIGHT($BJ12,2)+BY$7,12)))),DB!$I:$I,CHOOSE($X$6,$Y$2,$Y$3,$Y$4,),DB!$I:$I,CHOOSE($X$6,$Z$2,$Z$3,$Z$4),DB!$F:$F,$BJ12)</f>
        <v>0</v>
      </c>
      <c r="BZ12" s="3"/>
      <c r="CB12" s="9" t="str">
        <f t="shared" si="16"/>
        <v>201604</v>
      </c>
      <c r="CC12" s="16">
        <f t="shared" si="17"/>
        <v>47.428571428571431</v>
      </c>
      <c r="CD12" s="16">
        <f t="shared" si="18"/>
        <v>79.285714285714292</v>
      </c>
      <c r="CE12" s="16">
        <f t="shared" si="19"/>
        <v>95.266666666666666</v>
      </c>
      <c r="CF12" s="16">
        <f t="shared" si="20"/>
        <v>102.85714285714286</v>
      </c>
      <c r="CG12" s="16">
        <f t="shared" si="21"/>
        <v>79.5</v>
      </c>
      <c r="CH12" s="16">
        <f t="shared" si="22"/>
        <v>0</v>
      </c>
      <c r="CI12" s="16">
        <f t="shared" si="23"/>
        <v>0</v>
      </c>
      <c r="CJ12" s="16">
        <f t="shared" si="24"/>
        <v>0</v>
      </c>
      <c r="CK12" s="16">
        <f t="shared" si="25"/>
        <v>0</v>
      </c>
      <c r="CL12" s="16">
        <f t="shared" si="26"/>
        <v>0</v>
      </c>
      <c r="CM12" s="16">
        <f t="shared" si="27"/>
        <v>0</v>
      </c>
      <c r="CN12" s="16">
        <f t="shared" si="28"/>
        <v>0</v>
      </c>
      <c r="CO12" s="16">
        <f t="shared" si="29"/>
        <v>0</v>
      </c>
      <c r="CP12" s="16">
        <f t="shared" si="30"/>
        <v>0</v>
      </c>
      <c r="CQ12" s="16">
        <f t="shared" si="31"/>
        <v>0</v>
      </c>
      <c r="CT12" s="9" t="str">
        <f t="shared" si="32"/>
        <v>201604</v>
      </c>
      <c r="CU12" s="16">
        <f t="shared" si="33"/>
        <v>1</v>
      </c>
      <c r="CV12" s="16">
        <f t="shared" si="34"/>
        <v>1</v>
      </c>
      <c r="CW12" s="16">
        <f t="shared" si="35"/>
        <v>1</v>
      </c>
      <c r="CX12" s="16">
        <f t="shared" si="36"/>
        <v>1</v>
      </c>
      <c r="CY12" s="16">
        <f t="shared" si="37"/>
        <v>1</v>
      </c>
      <c r="CZ12" s="16">
        <f t="shared" si="38"/>
        <v>0</v>
      </c>
      <c r="DA12" s="16">
        <f t="shared" si="39"/>
        <v>0</v>
      </c>
      <c r="DB12" s="16">
        <f t="shared" si="40"/>
        <v>0</v>
      </c>
      <c r="DC12" s="16">
        <f t="shared" si="41"/>
        <v>0</v>
      </c>
      <c r="DD12" s="16">
        <f t="shared" si="42"/>
        <v>0</v>
      </c>
      <c r="DE12" s="16">
        <f t="shared" si="43"/>
        <v>0</v>
      </c>
      <c r="DF12" s="16">
        <f t="shared" si="44"/>
        <v>0</v>
      </c>
      <c r="DG12" s="16">
        <f t="shared" si="45"/>
        <v>0</v>
      </c>
      <c r="DH12" s="16">
        <f t="shared" si="46"/>
        <v>0</v>
      </c>
      <c r="DI12" s="16">
        <f t="shared" si="47"/>
        <v>0</v>
      </c>
    </row>
    <row r="13" spans="1:113" x14ac:dyDescent="0.2">
      <c r="A13">
        <f t="shared" si="49"/>
        <v>4</v>
      </c>
      <c r="B13" s="6" t="str">
        <f t="shared" si="50"/>
        <v>201605</v>
      </c>
      <c r="C13" s="3">
        <f>COUNTIFS(DB!$G:$G,1,DB!$F:$F,"&lt;="&amp;B13)</f>
        <v>178</v>
      </c>
      <c r="D13" s="3">
        <f t="shared" si="48"/>
        <v>123</v>
      </c>
      <c r="E13" s="15">
        <f t="shared" si="11"/>
        <v>27</v>
      </c>
      <c r="F13" s="17">
        <f>COUNTIFS(DB!$E:$E,$B13,DB!$I:$I,$Y$2,DB!$I:$I,$Z$2,DB!$H:$H,1)</f>
        <v>10</v>
      </c>
      <c r="G13" s="18">
        <f>COUNTIFS(DB!$E:$E,$B13,DB!$I:$I,$Y$3,DB!$I:$I,$Z$3,DB!$H:$H,1)</f>
        <v>39</v>
      </c>
      <c r="H13" s="18">
        <f>COUNTIFS(DB!$E:$E,$B13,DB!$I:$I,$Y$4,DB!$I:$I,$Z$4,DB!$H:$H,1)</f>
        <v>74</v>
      </c>
      <c r="I13" s="17">
        <f>COUNTIFS(DB!$E:$E,$B13,DB!$F:$F,$B13,DB!$I:$I,$Y$2,DB!$I:$I,$Z$2,DB!$H:$H,1)</f>
        <v>0</v>
      </c>
      <c r="J13" s="18">
        <f>COUNTIFS(DB!$E:$E,$B13,DB!$F:$F,$B13,DB!$I:$I,$Y$3,DB!$I:$I,$Z$3,DB!$H:$H,1)</f>
        <v>9</v>
      </c>
      <c r="K13" s="18">
        <f>COUNTIFS(DB!$E:$E,$B13,DB!$F:$F,$B13,DB!$I:$I,$Y$4,DB!$I:$I,$Z$4,DB!$H:$H,1)</f>
        <v>18</v>
      </c>
      <c r="L13" s="18"/>
      <c r="M13" s="3">
        <f>SUMIFS(DB!$C:$C,DB!$E:$E,$B13)</f>
        <v>45329</v>
      </c>
      <c r="N13" s="3">
        <f>SUMIFS(DB!$C:$C,DB!$E:$E,$B13,DB!$I:$I,$Y$2,DB!$I:$I,$Z$2)</f>
        <v>24210</v>
      </c>
      <c r="O13" s="3">
        <f>SUMIFS(DB!$C:$C,DB!$E:$E,$B13,DB!$I:$I,$Y$3,DB!$I:$I,$Z$3)</f>
        <v>15152</v>
      </c>
      <c r="P13" s="3">
        <f>SUMIFS(DB!$C:$C,DB!$E:$E,$B13,DB!$I:$I,$Y$4,DB!$I:$I,$Z$4)</f>
        <v>5967</v>
      </c>
      <c r="Q13" s="3"/>
      <c r="R13" s="15">
        <f t="shared" si="12"/>
        <v>4632</v>
      </c>
      <c r="S13" s="17">
        <f>SUMIFS(DB!$C:$C,DB!$E:$E,(LEFT($Z13,4)+IF(RIGHT($Z13,2)+AA$7=12,0,QUOTIENT(RIGHT($Z13,2)+AA$7,12)))&amp;IF(RIGHT($Z13,2)+AA$7&lt;10,"0"&amp;MOD(RIGHT($Z13,2)+AA$7,12),IF(MOD(RIGHT($Z13,2)+AA$7,12)=0,12,IF(MOD(RIGHT($Z13,2)+AA$7,12)&lt;10,"0"&amp;MOD(RIGHT($Z13,2)+AA$7,12),MOD(RIGHT($Z13,2)+AA$7,12)))),DB!$F:$F,$Z13,DB!$I:$I,$Y$2,DB!$I:$I,$Z$2)</f>
        <v>0</v>
      </c>
      <c r="T13" s="18">
        <f>SUMIFS(DB!$C:$C,DB!$E:$E,(LEFT($Z13,4)+IF(RIGHT($Z13,2)+AA$7=12,0,QUOTIENT(RIGHT($Z13,2)+AA$7,12)))&amp;IF(RIGHT($Z13,2)+AA$7&lt;10,"0"&amp;MOD(RIGHT($Z13,2)+AA$7,12),IF(MOD(RIGHT($Z13,2)+AA$7,12)=0,12,IF(MOD(RIGHT($Z13,2)+AA$7,12)&lt;10,"0"&amp;MOD(RIGHT($Z13,2)+AA$7,12),MOD(RIGHT($Z13,2)+AA$7,12)))),DB!$F:$F,$Z13,DB!$I:$I,$Y$3,DB!$I:$I,$Z$3)</f>
        <v>3470</v>
      </c>
      <c r="U13" s="18">
        <f>SUMIFS(DB!$C:$C,DB!$E:$E,(LEFT($Z13,4)+IF(RIGHT($Z13,2)+AA$7=12,0,QUOTIENT(RIGHT($Z13,2)+AA$7,12)))&amp;IF(RIGHT($Z13,2)+AA$7&lt;10,"0"&amp;MOD(RIGHT($Z13,2)+AA$7,12),IF(MOD(RIGHT($Z13,2)+AA$7,12)=0,12,IF(MOD(RIGHT($Z13,2)+AA$7,12)&lt;10,"0"&amp;MOD(RIGHT($Z13,2)+AA$7,12),MOD(RIGHT($Z13,2)+AA$7,12)))),DB!$F:$F,$Z13,DB!$I:$I,$Y$4,DB!$I:$I,$Z$4)</f>
        <v>1162</v>
      </c>
      <c r="V13" s="18"/>
      <c r="Z13" s="6" t="str">
        <f t="shared" si="13"/>
        <v>201605</v>
      </c>
      <c r="AA13" s="3">
        <f>COUNTIFS(DB!$E:$E,(LEFT($Z13,4)+IF(MOD(RIGHT($Z13,2)+AA$7,12)=0,QUOTIENT(RIGHT($Z13,2)+AA$7,12)-1,QUOTIENT(RIGHT($Z13,2)+AA$7,12)))&amp;IF(RIGHT($Z13,2)+AA$7&lt;10,"0"&amp;MOD(RIGHT($Z13,2)+AA$7,12),IF(MOD(RIGHT($Z13,2)+AA$7,12)=0,12,IF(MOD(RIGHT($Z13,2)+AA$7,12)&lt;10,"0"&amp;MOD(RIGHT($Z13,2)+AA$7,12),MOD(RIGHT($Z13,2)+AA$7,12)))),DB!$F:$F,$Z13,DB!$I:$I,CHOOSE($X$6,$Y$2,$Y$3,$Y$4,),DB!$I:$I,CHOOSE($X$6,$Z$2,$Z$3,$Z$4),DB!$H:$H,1)</f>
        <v>18</v>
      </c>
      <c r="AB13" s="3">
        <f>COUNTIFS(DB!$E:$E,(LEFT($Z13,4)+IF(MOD(RIGHT($Z13,2)+AB$7,12)=0,QUOTIENT(RIGHT($Z13,2)+AB$7,12)-1,QUOTIENT(RIGHT($Z13,2)+AB$7,12)))&amp;IF(RIGHT($Z13,2)+AB$7&lt;10,"0"&amp;MOD(RIGHT($Z13,2)+AB$7,12),IF(MOD(RIGHT($Z13,2)+AB$7,12)=0,12,IF(MOD(RIGHT($Z13,2)+AB$7,12)&lt;10,"0"&amp;MOD(RIGHT($Z13,2)+AB$7,12),MOD(RIGHT($Z13,2)+AB$7,12)))),DB!$F:$F,$Z13,DB!$I:$I,CHOOSE($X$6,$Y$2,$Y$3,$Y$4,),DB!$I:$I,CHOOSE($X$6,$Z$2,$Z$3,$Z$4),DB!$H:$H,1)</f>
        <v>7</v>
      </c>
      <c r="AC13" s="3">
        <f>COUNTIFS(DB!$E:$E,(LEFT($Z13,4)+IF(MOD(RIGHT($Z13,2)+AC$7,12)=0,QUOTIENT(RIGHT($Z13,2)+AC$7,12)-1,QUOTIENT(RIGHT($Z13,2)+AC$7,12)))&amp;IF(RIGHT($Z13,2)+AC$7&lt;10,"0"&amp;MOD(RIGHT($Z13,2)+AC$7,12),IF(MOD(RIGHT($Z13,2)+AC$7,12)=0,12,IF(MOD(RIGHT($Z13,2)+AC$7,12)&lt;10,"0"&amp;MOD(RIGHT($Z13,2)+AC$7,12),MOD(RIGHT($Z13,2)+AC$7,12)))),DB!$F:$F,$Z13,DB!$I:$I,CHOOSE($X$6,$Y$2,$Y$3,$Y$4,),DB!$I:$I,CHOOSE($X$6,$Z$2,$Z$3,$Z$4),DB!$H:$H,1)</f>
        <v>5</v>
      </c>
      <c r="AD13" s="3">
        <f>COUNTIFS(DB!$E:$E,(LEFT($Z13,4)+IF(MOD(RIGHT($Z13,2)+AD$7,12)=0,QUOTIENT(RIGHT($Z13,2)+AD$7,12)-1,QUOTIENT(RIGHT($Z13,2)+AD$7,12)))&amp;IF(RIGHT($Z13,2)+AD$7&lt;10,"0"&amp;MOD(RIGHT($Z13,2)+AD$7,12),IF(MOD(RIGHT($Z13,2)+AD$7,12)=0,12,IF(MOD(RIGHT($Z13,2)+AD$7,12)&lt;10,"0"&amp;MOD(RIGHT($Z13,2)+AD$7,12),MOD(RIGHT($Z13,2)+AD$7,12)))),DB!$F:$F,$Z13,DB!$I:$I,CHOOSE($X$6,$Y$2,$Y$3,$Y$4,),DB!$I:$I,CHOOSE($X$6,$Z$2,$Z$3,$Z$4),DB!$H:$H,1)</f>
        <v>4</v>
      </c>
      <c r="AE13" s="3">
        <f>COUNTIFS(DB!$E:$E,(LEFT($Z13,4)+IF(MOD(RIGHT($Z13,2)+AE$7,12)=0,QUOTIENT(RIGHT($Z13,2)+AE$7,12)-1,QUOTIENT(RIGHT($Z13,2)+AE$7,12)))&amp;IF(RIGHT($Z13,2)+AE$7&lt;10,"0"&amp;MOD(RIGHT($Z13,2)+AE$7,12),IF(MOD(RIGHT($Z13,2)+AE$7,12)=0,12,IF(MOD(RIGHT($Z13,2)+AE$7,12)&lt;10,"0"&amp;MOD(RIGHT($Z13,2)+AE$7,12),MOD(RIGHT($Z13,2)+AE$7,12)))),DB!$F:$F,$Z13,DB!$I:$I,CHOOSE($X$6,$Y$2,$Y$3,$Y$4,),DB!$I:$I,CHOOSE($X$6,$Z$2,$Z$3,$Z$4),DB!$H:$H,1)</f>
        <v>0</v>
      </c>
      <c r="AF13" s="3">
        <f>COUNTIFS(DB!$E:$E,(LEFT($Z13,4)+IF(MOD(RIGHT($Z13,2)+AF$7,12)=0,QUOTIENT(RIGHT($Z13,2)+AF$7,12)-1,QUOTIENT(RIGHT($Z13,2)+AF$7,12)))&amp;IF(RIGHT($Z13,2)+AF$7&lt;10,"0"&amp;MOD(RIGHT($Z13,2)+AF$7,12),IF(MOD(RIGHT($Z13,2)+AF$7,12)=0,12,IF(MOD(RIGHT($Z13,2)+AF$7,12)&lt;10,"0"&amp;MOD(RIGHT($Z13,2)+AF$7,12),MOD(RIGHT($Z13,2)+AF$7,12)))),DB!$F:$F,$Z13,DB!$I:$I,CHOOSE($X$6,$Y$2,$Y$3,$Y$4,),DB!$I:$I,CHOOSE($X$6,$Z$2,$Z$3,$Z$4),DB!$H:$H,1)</f>
        <v>0</v>
      </c>
      <c r="AG13" s="3">
        <f>COUNTIFS(DB!$E:$E,(LEFT($Z13,4)+IF(MOD(RIGHT($Z13,2)+AG$7,12)=0,QUOTIENT(RIGHT($Z13,2)+AG$7,12)-1,QUOTIENT(RIGHT($Z13,2)+AG$7,12)))&amp;IF(RIGHT($Z13,2)+AG$7&lt;10,"0"&amp;MOD(RIGHT($Z13,2)+AG$7,12),IF(MOD(RIGHT($Z13,2)+AG$7,12)=0,12,IF(MOD(RIGHT($Z13,2)+AG$7,12)&lt;10,"0"&amp;MOD(RIGHT($Z13,2)+AG$7,12),MOD(RIGHT($Z13,2)+AG$7,12)))),DB!$F:$F,$Z13,DB!$I:$I,CHOOSE($X$6,$Y$2,$Y$3,$Y$4,),DB!$I:$I,CHOOSE($X$6,$Z$2,$Z$3,$Z$4),DB!$H:$H,1)</f>
        <v>0</v>
      </c>
      <c r="AH13" s="3">
        <f>COUNTIFS(DB!$E:$E,(LEFT($Z13,4)+IF(MOD(RIGHT($Z13,2)+AH$7,12)=0,QUOTIENT(RIGHT($Z13,2)+AH$7,12)-1,QUOTIENT(RIGHT($Z13,2)+AH$7,12)))&amp;IF(RIGHT($Z13,2)+AH$7&lt;10,"0"&amp;MOD(RIGHT($Z13,2)+AH$7,12),IF(MOD(RIGHT($Z13,2)+AH$7,12)=0,12,IF(MOD(RIGHT($Z13,2)+AH$7,12)&lt;10,"0"&amp;MOD(RIGHT($Z13,2)+AH$7,12),MOD(RIGHT($Z13,2)+AH$7,12)))),DB!$F:$F,$Z13,DB!$I:$I,CHOOSE($X$6,$Y$2,$Y$3,$Y$4,),DB!$I:$I,CHOOSE($X$6,$Z$2,$Z$3,$Z$4),DB!$H:$H,1)</f>
        <v>0</v>
      </c>
      <c r="AI13" s="3">
        <f>COUNTIFS(DB!$E:$E,(LEFT($Z13,4)+IF(MOD(RIGHT($Z13,2)+AI$7,12)=0,QUOTIENT(RIGHT($Z13,2)+AI$7,12)-1,QUOTIENT(RIGHT($Z13,2)+AI$7,12)))&amp;IF(RIGHT($Z13,2)+AI$7&lt;10,"0"&amp;MOD(RIGHT($Z13,2)+AI$7,12),IF(MOD(RIGHT($Z13,2)+AI$7,12)=0,12,IF(MOD(RIGHT($Z13,2)+AI$7,12)&lt;10,"0"&amp;MOD(RIGHT($Z13,2)+AI$7,12),MOD(RIGHT($Z13,2)+AI$7,12)))),DB!$F:$F,$Z13,DB!$I:$I,CHOOSE($X$6,$Y$2,$Y$3,$Y$4,),DB!$I:$I,CHOOSE($X$6,$Z$2,$Z$3,$Z$4),DB!$H:$H,1)</f>
        <v>0</v>
      </c>
      <c r="AJ13" s="3">
        <f>COUNTIFS(DB!$E:$E,(LEFT($Z13,4)+IF(MOD(RIGHT($Z13,2)+AJ$7,12)=0,QUOTIENT(RIGHT($Z13,2)+AJ$7,12)-1,QUOTIENT(RIGHT($Z13,2)+AJ$7,12)))&amp;IF(RIGHT($Z13,2)+AJ$7&lt;10,"0"&amp;MOD(RIGHT($Z13,2)+AJ$7,12),IF(MOD(RIGHT($Z13,2)+AJ$7,12)=0,12,IF(MOD(RIGHT($Z13,2)+AJ$7,12)&lt;10,"0"&amp;MOD(RIGHT($Z13,2)+AJ$7,12),MOD(RIGHT($Z13,2)+AJ$7,12)))),DB!$F:$F,$Z13,DB!$I:$I,CHOOSE($X$6,$Y$2,$Y$3,$Y$4,),DB!$I:$I,CHOOSE($X$6,$Z$2,$Z$3,$Z$4),DB!$H:$H,1)</f>
        <v>0</v>
      </c>
      <c r="AK13" s="3">
        <f>COUNTIFS(DB!$E:$E,(LEFT($Z13,4)+IF(MOD(RIGHT($Z13,2)+AK$7,12)=0,QUOTIENT(RIGHT($Z13,2)+AK$7,12)-1,QUOTIENT(RIGHT($Z13,2)+AK$7,12)))&amp;IF(RIGHT($Z13,2)+AK$7&lt;10,"0"&amp;MOD(RIGHT($Z13,2)+AK$7,12),IF(MOD(RIGHT($Z13,2)+AK$7,12)=0,12,IF(MOD(RIGHT($Z13,2)+AK$7,12)&lt;10,"0"&amp;MOD(RIGHT($Z13,2)+AK$7,12),MOD(RIGHT($Z13,2)+AK$7,12)))),DB!$F:$F,$Z13,DB!$I:$I,CHOOSE($X$6,$Y$2,$Y$3,$Y$4,),DB!$I:$I,CHOOSE($X$6,$Z$2,$Z$3,$Z$4),DB!$H:$H,1)</f>
        <v>0</v>
      </c>
      <c r="AL13" s="3">
        <f>COUNTIFS(DB!$E:$E,(LEFT($Z13,4)+IF(MOD(RIGHT($Z13,2)+AL$7,12)=0,QUOTIENT(RIGHT($Z13,2)+AL$7,12)-1,QUOTIENT(RIGHT($Z13,2)+AL$7,12)))&amp;IF(RIGHT($Z13,2)+AL$7&lt;10,"0"&amp;MOD(RIGHT($Z13,2)+AL$7,12),IF(MOD(RIGHT($Z13,2)+AL$7,12)=0,12,IF(MOD(RIGHT($Z13,2)+AL$7,12)&lt;10,"0"&amp;MOD(RIGHT($Z13,2)+AL$7,12),MOD(RIGHT($Z13,2)+AL$7,12)))),DB!$F:$F,$Z13,DB!$I:$I,CHOOSE($X$6,$Y$2,$Y$3,$Y$4,),DB!$I:$I,CHOOSE($X$6,$Z$2,$Z$3,$Z$4),DB!$H:$H,1)</f>
        <v>0</v>
      </c>
      <c r="AM13" s="3">
        <f>COUNTIFS(DB!$E:$E,(LEFT($Z13,4)+IF(MOD(RIGHT($Z13,2)+AM$7,12)=0,QUOTIENT(RIGHT($Z13,2)+AM$7,12)-1,QUOTIENT(RIGHT($Z13,2)+AM$7,12)))&amp;IF(RIGHT($Z13,2)+AM$7&lt;10,"0"&amp;MOD(RIGHT($Z13,2)+AM$7,12),IF(MOD(RIGHT($Z13,2)+AM$7,12)=0,12,IF(MOD(RIGHT($Z13,2)+AM$7,12)&lt;10,"0"&amp;MOD(RIGHT($Z13,2)+AM$7,12),MOD(RIGHT($Z13,2)+AM$7,12)))),DB!$F:$F,$Z13,DB!$I:$I,CHOOSE($X$6,$Y$2,$Y$3,$Y$4,),DB!$I:$I,CHOOSE($X$6,$Z$2,$Z$3,$Z$4),DB!$H:$H,1)</f>
        <v>0</v>
      </c>
      <c r="AN13" s="3">
        <f>COUNTIFS(DB!$E:$E,(LEFT($Z13,4)+IF(MOD(RIGHT($Z13,2)+AN$7,12)=0,QUOTIENT(RIGHT($Z13,2)+AN$7,12)-1,QUOTIENT(RIGHT($Z13,2)+AN$7,12)))&amp;IF(RIGHT($Z13,2)+AN$7&lt;10,"0"&amp;MOD(RIGHT($Z13,2)+AN$7,12),IF(MOD(RIGHT($Z13,2)+AN$7,12)=0,12,IF(MOD(RIGHT($Z13,2)+AN$7,12)&lt;10,"0"&amp;MOD(RIGHT($Z13,2)+AN$7,12),MOD(RIGHT($Z13,2)+AN$7,12)))),DB!$F:$F,$Z13,DB!$I:$I,CHOOSE($X$6,$Y$2,$Y$3,$Y$4,),DB!$I:$I,CHOOSE($X$6,$Z$2,$Z$3,$Z$4),DB!$H:$H,1)</f>
        <v>0</v>
      </c>
      <c r="AO13" s="3">
        <f>COUNTIFS(DB!$E:$E,(LEFT($Z13,4)+IF(MOD(RIGHT($Z13,2)+AO$7,12)=0,QUOTIENT(RIGHT($Z13,2)+AO$7,12)-1,QUOTIENT(RIGHT($Z13,2)+AO$7,12)))&amp;IF(RIGHT($Z13,2)+AO$7&lt;10,"0"&amp;MOD(RIGHT($Z13,2)+AO$7,12),IF(MOD(RIGHT($Z13,2)+AO$7,12)=0,12,IF(MOD(RIGHT($Z13,2)+AO$7,12)&lt;10,"0"&amp;MOD(RIGHT($Z13,2)+AO$7,12),MOD(RIGHT($Z13,2)+AO$7,12)))),DB!$F:$F,$Z13,DB!$I:$I,CHOOSE($X$6,$Y$2,$Y$3,$Y$4,),DB!$I:$I,CHOOSE($X$6,$Z$2,$Z$3,$Z$4),DB!$H:$H,1)</f>
        <v>0</v>
      </c>
      <c r="AP13" s="3"/>
      <c r="AQ13" s="3"/>
      <c r="AR13" s="9" t="str">
        <f t="shared" si="14"/>
        <v>201605</v>
      </c>
      <c r="AS13" s="3">
        <f>COUNTIFS(DB!$E:$E,(LEFT($Z13,4)+IF(MOD(RIGHT($Z13,2)+AS$7,12)=0,QUOTIENT(RIGHT($Z13,2)+AS$7,12)-1,QUOTIENT(RIGHT($Z13,2)+AS$7,12)))&amp;IF(RIGHT($Z13,2)+AS$7&lt;10,"0"&amp;MOD(RIGHT($Z13,2)+AS$7,12),IF(MOD(RIGHT($Z13,2)+AS$7,12)=0,12,IF(MOD(RIGHT($Z13,2)+AS$7,12)&lt;10,"0"&amp;MOD(RIGHT($Z13,2)+AS$7,12),MOD(RIGHT($Z13,2)+AS$7,12)))),DB!$F:$F,$Z13,DB!$I:$I,CHOOSE($X$6,$Y$2,$Y$3,$Y$4,),DB!$I:$I,CHOOSE($X$6,$Z$2,$Z$3,$Z$4))</f>
        <v>18</v>
      </c>
      <c r="AT13" s="3">
        <f>COUNTIFS(DB!$E:$E,(LEFT($Z13,4)+IF(MOD(RIGHT($Z13,2)+AT$7,12)=0,QUOTIENT(RIGHT($Z13,2)+AT$7,12)-1,QUOTIENT(RIGHT($Z13,2)+AT$7,12)))&amp;IF(RIGHT($Z13,2)+AT$7&lt;10,"0"&amp;MOD(RIGHT($Z13,2)+AT$7,12),IF(MOD(RIGHT($Z13,2)+AT$7,12)=0,12,IF(MOD(RIGHT($Z13,2)+AT$7,12)&lt;10,"0"&amp;MOD(RIGHT($Z13,2)+AT$7,12),MOD(RIGHT($Z13,2)+AT$7,12)))),DB!$F:$F,$Z13,DB!$I:$I,CHOOSE($X$6,$Y$2,$Y$3,$Y$4,),DB!$I:$I,CHOOSE($X$6,$Z$2,$Z$3,$Z$4))</f>
        <v>7</v>
      </c>
      <c r="AU13" s="3">
        <f>COUNTIFS(DB!$E:$E,(LEFT($Z13,4)+IF(MOD(RIGHT($Z13,2)+AU$7,12)=0,QUOTIENT(RIGHT($Z13,2)+AU$7,12)-1,QUOTIENT(RIGHT($Z13,2)+AU$7,12)))&amp;IF(RIGHT($Z13,2)+AU$7&lt;10,"0"&amp;MOD(RIGHT($Z13,2)+AU$7,12),IF(MOD(RIGHT($Z13,2)+AU$7,12)=0,12,IF(MOD(RIGHT($Z13,2)+AU$7,12)&lt;10,"0"&amp;MOD(RIGHT($Z13,2)+AU$7,12),MOD(RIGHT($Z13,2)+AU$7,12)))),DB!$F:$F,$Z13,DB!$I:$I,CHOOSE($X$6,$Y$2,$Y$3,$Y$4,),DB!$I:$I,CHOOSE($X$6,$Z$2,$Z$3,$Z$4))</f>
        <v>5</v>
      </c>
      <c r="AV13" s="3">
        <f>COUNTIFS(DB!$E:$E,(LEFT($Z13,4)+IF(MOD(RIGHT($Z13,2)+AV$7,12)=0,QUOTIENT(RIGHT($Z13,2)+AV$7,12)-1,QUOTIENT(RIGHT($Z13,2)+AV$7,12)))&amp;IF(RIGHT($Z13,2)+AV$7&lt;10,"0"&amp;MOD(RIGHT($Z13,2)+AV$7,12),IF(MOD(RIGHT($Z13,2)+AV$7,12)=0,12,IF(MOD(RIGHT($Z13,2)+AV$7,12)&lt;10,"0"&amp;MOD(RIGHT($Z13,2)+AV$7,12),MOD(RIGHT($Z13,2)+AV$7,12)))),DB!$F:$F,$Z13,DB!$I:$I,CHOOSE($X$6,$Y$2,$Y$3,$Y$4,),DB!$I:$I,CHOOSE($X$6,$Z$2,$Z$3,$Z$4))</f>
        <v>4</v>
      </c>
      <c r="AW13" s="3">
        <f>COUNTIFS(DB!$E:$E,(LEFT($Z13,4)+IF(MOD(RIGHT($Z13,2)+AW$7,12)=0,QUOTIENT(RIGHT($Z13,2)+AW$7,12)-1,QUOTIENT(RIGHT($Z13,2)+AW$7,12)))&amp;IF(RIGHT($Z13,2)+AW$7&lt;10,"0"&amp;MOD(RIGHT($Z13,2)+AW$7,12),IF(MOD(RIGHT($Z13,2)+AW$7,12)=0,12,IF(MOD(RIGHT($Z13,2)+AW$7,12)&lt;10,"0"&amp;MOD(RIGHT($Z13,2)+AW$7,12),MOD(RIGHT($Z13,2)+AW$7,12)))),DB!$F:$F,$Z13,DB!$I:$I,CHOOSE($X$6,$Y$2,$Y$3,$Y$4,),DB!$I:$I,CHOOSE($X$6,$Z$2,$Z$3,$Z$4))</f>
        <v>0</v>
      </c>
      <c r="AX13" s="3">
        <f>COUNTIFS(DB!$E:$E,(LEFT($Z13,4)+IF(MOD(RIGHT($Z13,2)+AX$7,12)=0,QUOTIENT(RIGHT($Z13,2)+AX$7,12)-1,QUOTIENT(RIGHT($Z13,2)+AX$7,12)))&amp;IF(RIGHT($Z13,2)+AX$7&lt;10,"0"&amp;MOD(RIGHT($Z13,2)+AX$7,12),IF(MOD(RIGHT($Z13,2)+AX$7,12)=0,12,IF(MOD(RIGHT($Z13,2)+AX$7,12)&lt;10,"0"&amp;MOD(RIGHT($Z13,2)+AX$7,12),MOD(RIGHT($Z13,2)+AX$7,12)))),DB!$F:$F,$Z13,DB!$I:$I,CHOOSE($X$6,$Y$2,$Y$3,$Y$4,),DB!$I:$I,CHOOSE($X$6,$Z$2,$Z$3,$Z$4))</f>
        <v>0</v>
      </c>
      <c r="AY13" s="3">
        <f>COUNTIFS(DB!$E:$E,(LEFT($Z13,4)+IF(MOD(RIGHT($Z13,2)+AY$7,12)=0,QUOTIENT(RIGHT($Z13,2)+AY$7,12)-1,QUOTIENT(RIGHT($Z13,2)+AY$7,12)))&amp;IF(RIGHT($Z13,2)+AY$7&lt;10,"0"&amp;MOD(RIGHT($Z13,2)+AY$7,12),IF(MOD(RIGHT($Z13,2)+AY$7,12)=0,12,IF(MOD(RIGHT($Z13,2)+AY$7,12)&lt;10,"0"&amp;MOD(RIGHT($Z13,2)+AY$7,12),MOD(RIGHT($Z13,2)+AY$7,12)))),DB!$F:$F,$Z13,DB!$I:$I,CHOOSE($X$6,$Y$2,$Y$3,$Y$4,),DB!$I:$I,CHOOSE($X$6,$Z$2,$Z$3,$Z$4))</f>
        <v>0</v>
      </c>
      <c r="AZ13" s="3">
        <f>COUNTIFS(DB!$E:$E,(LEFT($Z13,4)+IF(MOD(RIGHT($Z13,2)+AZ$7,12)=0,QUOTIENT(RIGHT($Z13,2)+AZ$7,12)-1,QUOTIENT(RIGHT($Z13,2)+AZ$7,12)))&amp;IF(RIGHT($Z13,2)+AZ$7&lt;10,"0"&amp;MOD(RIGHT($Z13,2)+AZ$7,12),IF(MOD(RIGHT($Z13,2)+AZ$7,12)=0,12,IF(MOD(RIGHT($Z13,2)+AZ$7,12)&lt;10,"0"&amp;MOD(RIGHT($Z13,2)+AZ$7,12),MOD(RIGHT($Z13,2)+AZ$7,12)))),DB!$F:$F,$Z13,DB!$I:$I,CHOOSE($X$6,$Y$2,$Y$3,$Y$4,),DB!$I:$I,CHOOSE($X$6,$Z$2,$Z$3,$Z$4))</f>
        <v>0</v>
      </c>
      <c r="BA13" s="3">
        <f>COUNTIFS(DB!$E:$E,(LEFT($Z13,4)+IF(MOD(RIGHT($Z13,2)+BA$7,12)=0,QUOTIENT(RIGHT($Z13,2)+BA$7,12)-1,QUOTIENT(RIGHT($Z13,2)+BA$7,12)))&amp;IF(RIGHT($Z13,2)+BA$7&lt;10,"0"&amp;MOD(RIGHT($Z13,2)+BA$7,12),IF(MOD(RIGHT($Z13,2)+BA$7,12)=0,12,IF(MOD(RIGHT($Z13,2)+BA$7,12)&lt;10,"0"&amp;MOD(RIGHT($Z13,2)+BA$7,12),MOD(RIGHT($Z13,2)+BA$7,12)))),DB!$F:$F,$Z13,DB!$I:$I,CHOOSE($X$6,$Y$2,$Y$3,$Y$4,),DB!$I:$I,CHOOSE($X$6,$Z$2,$Z$3,$Z$4))</f>
        <v>0</v>
      </c>
      <c r="BB13" s="3">
        <f>COUNTIFS(DB!$E:$E,(LEFT($Z13,4)+IF(MOD(RIGHT($Z13,2)+BB$7,12)=0,QUOTIENT(RIGHT($Z13,2)+BB$7,12)-1,QUOTIENT(RIGHT($Z13,2)+BB$7,12)))&amp;IF(RIGHT($Z13,2)+BB$7&lt;10,"0"&amp;MOD(RIGHT($Z13,2)+BB$7,12),IF(MOD(RIGHT($Z13,2)+BB$7,12)=0,12,IF(MOD(RIGHT($Z13,2)+BB$7,12)&lt;10,"0"&amp;MOD(RIGHT($Z13,2)+BB$7,12),MOD(RIGHT($Z13,2)+BB$7,12)))),DB!$F:$F,$Z13,DB!$I:$I,CHOOSE($X$6,$Y$2,$Y$3,$Y$4,),DB!$I:$I,CHOOSE($X$6,$Z$2,$Z$3,$Z$4))</f>
        <v>0</v>
      </c>
      <c r="BC13" s="3">
        <f>COUNTIFS(DB!$E:$E,(LEFT($Z13,4)+IF(MOD(RIGHT($Z13,2)+BC$7,12)=0,QUOTIENT(RIGHT($Z13,2)+BC$7,12)-1,QUOTIENT(RIGHT($Z13,2)+BC$7,12)))&amp;IF(RIGHT($Z13,2)+BC$7&lt;10,"0"&amp;MOD(RIGHT($Z13,2)+BC$7,12),IF(MOD(RIGHT($Z13,2)+BC$7,12)=0,12,IF(MOD(RIGHT($Z13,2)+BC$7,12)&lt;10,"0"&amp;MOD(RIGHT($Z13,2)+BC$7,12),MOD(RIGHT($Z13,2)+BC$7,12)))),DB!$F:$F,$Z13,DB!$I:$I,CHOOSE($X$6,$Y$2,$Y$3,$Y$4,),DB!$I:$I,CHOOSE($X$6,$Z$2,$Z$3,$Z$4))</f>
        <v>0</v>
      </c>
      <c r="BD13" s="3">
        <f>COUNTIFS(DB!$E:$E,(LEFT($Z13,4)+IF(MOD(RIGHT($Z13,2)+BD$7,12)=0,QUOTIENT(RIGHT($Z13,2)+BD$7,12)-1,QUOTIENT(RIGHT($Z13,2)+BD$7,12)))&amp;IF(RIGHT($Z13,2)+BD$7&lt;10,"0"&amp;MOD(RIGHT($Z13,2)+BD$7,12),IF(MOD(RIGHT($Z13,2)+BD$7,12)=0,12,IF(MOD(RIGHT($Z13,2)+BD$7,12)&lt;10,"0"&amp;MOD(RIGHT($Z13,2)+BD$7,12),MOD(RIGHT($Z13,2)+BD$7,12)))),DB!$F:$F,$Z13,DB!$I:$I,CHOOSE($X$6,$Y$2,$Y$3,$Y$4,),DB!$I:$I,CHOOSE($X$6,$Z$2,$Z$3,$Z$4))</f>
        <v>0</v>
      </c>
      <c r="BE13" s="3">
        <f>COUNTIFS(DB!$E:$E,(LEFT($Z13,4)+IF(MOD(RIGHT($Z13,2)+BE$7,12)=0,QUOTIENT(RIGHT($Z13,2)+BE$7,12)-1,QUOTIENT(RIGHT($Z13,2)+BE$7,12)))&amp;IF(RIGHT($Z13,2)+BE$7&lt;10,"0"&amp;MOD(RIGHT($Z13,2)+BE$7,12),IF(MOD(RIGHT($Z13,2)+BE$7,12)=0,12,IF(MOD(RIGHT($Z13,2)+BE$7,12)&lt;10,"0"&amp;MOD(RIGHT($Z13,2)+BE$7,12),MOD(RIGHT($Z13,2)+BE$7,12)))),DB!$F:$F,$Z13,DB!$I:$I,CHOOSE($X$6,$Y$2,$Y$3,$Y$4,),DB!$I:$I,CHOOSE($X$6,$Z$2,$Z$3,$Z$4))</f>
        <v>0</v>
      </c>
      <c r="BF13" s="3">
        <f>COUNTIFS(DB!$E:$E,(LEFT($Z13,4)+IF(MOD(RIGHT($Z13,2)+BF$7,12)=0,QUOTIENT(RIGHT($Z13,2)+BF$7,12)-1,QUOTIENT(RIGHT($Z13,2)+BF$7,12)))&amp;IF(RIGHT($Z13,2)+BF$7&lt;10,"0"&amp;MOD(RIGHT($Z13,2)+BF$7,12),IF(MOD(RIGHT($Z13,2)+BF$7,12)=0,12,IF(MOD(RIGHT($Z13,2)+BF$7,12)&lt;10,"0"&amp;MOD(RIGHT($Z13,2)+BF$7,12),MOD(RIGHT($Z13,2)+BF$7,12)))),DB!$F:$F,$Z13,DB!$I:$I,CHOOSE($X$6,$Y$2,$Y$3,$Y$4,),DB!$I:$I,CHOOSE($X$6,$Z$2,$Z$3,$Z$4))</f>
        <v>0</v>
      </c>
      <c r="BG13" s="3">
        <f>COUNTIFS(DB!$E:$E,(LEFT($Z13,4)+IF(MOD(RIGHT($Z13,2)+BG$7,12)=0,QUOTIENT(RIGHT($Z13,2)+BG$7,12)-1,QUOTIENT(RIGHT($Z13,2)+BG$7,12)))&amp;IF(RIGHT($Z13,2)+BG$7&lt;10,"0"&amp;MOD(RIGHT($Z13,2)+BG$7,12),IF(MOD(RIGHT($Z13,2)+BG$7,12)=0,12,IF(MOD(RIGHT($Z13,2)+BG$7,12)&lt;10,"0"&amp;MOD(RIGHT($Z13,2)+BG$7,12),MOD(RIGHT($Z13,2)+BG$7,12)))),DB!$F:$F,$Z13,DB!$I:$I,CHOOSE($X$6,$Y$2,$Y$3,$Y$4,),DB!$I:$I,CHOOSE($X$6,$Z$2,$Z$3,$Z$4))</f>
        <v>0</v>
      </c>
      <c r="BH13" s="3"/>
      <c r="BI13" s="3"/>
      <c r="BJ13" s="9" t="str">
        <f t="shared" si="15"/>
        <v>201605</v>
      </c>
      <c r="BK13" s="3">
        <f>SUMIFS(DB!$C:$C,DB!$E:$E,(LEFT($BJ13,4)+IF(MOD(RIGHT($BJ13,2)+BK$7,12)=0,QUOTIENT(RIGHT($BJ13,2)+BK$7,12)-1,QUOTIENT(RIGHT($BJ13,2)+BK$7,12)))&amp;IF(RIGHT($BJ13,2)+BK$7&lt;10,"0"&amp;MOD(RIGHT($BJ13,2)+BK$7,12),IF(MOD(RIGHT($BJ13,2)+BK$7,12)=0,12,IF(MOD(RIGHT($BJ13,2)+BK$7,12)&lt;10,"0"&amp;MOD(RIGHT($BJ13,2)+BK$7,12),MOD(RIGHT($BJ13,2)+BK$7,12)))),DB!$I:$I,CHOOSE($X$6,$Y$2,$Y$3,$Y$4,),DB!$I:$I,CHOOSE($X$6,$Z$2,$Z$3,$Z$4),DB!$F:$F,$BJ13)</f>
        <v>1162</v>
      </c>
      <c r="BL13" s="3">
        <f>SUMIFS(DB!$C:$C,DB!$E:$E,(LEFT($BJ13,4)+IF(MOD(RIGHT($BJ13,2)+BL$7,12)=0,QUOTIENT(RIGHT($BJ13,2)+BL$7,12)-1,QUOTIENT(RIGHT($BJ13,2)+BL$7,12)))&amp;IF(RIGHT($BJ13,2)+BL$7&lt;10,"0"&amp;MOD(RIGHT($BJ13,2)+BL$7,12),IF(MOD(RIGHT($BJ13,2)+BL$7,12)=0,12,IF(MOD(RIGHT($BJ13,2)+BL$7,12)&lt;10,"0"&amp;MOD(RIGHT($BJ13,2)+BL$7,12),MOD(RIGHT($BJ13,2)+BL$7,12)))),DB!$I:$I,CHOOSE($X$6,$Y$2,$Y$3,$Y$4,),DB!$I:$I,CHOOSE($X$6,$Z$2,$Z$3,$Z$4),DB!$F:$F,$BJ13)</f>
        <v>841</v>
      </c>
      <c r="BM13" s="3">
        <f>SUMIFS(DB!$C:$C,DB!$E:$E,(LEFT($BJ13,4)+IF(MOD(RIGHT($BJ13,2)+BM$7,12)=0,QUOTIENT(RIGHT($BJ13,2)+BM$7,12)-1,QUOTIENT(RIGHT($BJ13,2)+BM$7,12)))&amp;IF(RIGHT($BJ13,2)+BM$7&lt;10,"0"&amp;MOD(RIGHT($BJ13,2)+BM$7,12),IF(MOD(RIGHT($BJ13,2)+BM$7,12)=0,12,IF(MOD(RIGHT($BJ13,2)+BM$7,12)&lt;10,"0"&amp;MOD(RIGHT($BJ13,2)+BM$7,12),MOD(RIGHT($BJ13,2)+BM$7,12)))),DB!$I:$I,CHOOSE($X$6,$Y$2,$Y$3,$Y$4,),DB!$I:$I,CHOOSE($X$6,$Z$2,$Z$3,$Z$4),DB!$F:$F,$BJ13)</f>
        <v>389</v>
      </c>
      <c r="BN13" s="3">
        <f>SUMIFS(DB!$C:$C,DB!$E:$E,(LEFT($BJ13,4)+IF(MOD(RIGHT($BJ13,2)+BN$7,12)=0,QUOTIENT(RIGHT($BJ13,2)+BN$7,12)-1,QUOTIENT(RIGHT($BJ13,2)+BN$7,12)))&amp;IF(RIGHT($BJ13,2)+BN$7&lt;10,"0"&amp;MOD(RIGHT($BJ13,2)+BN$7,12),IF(MOD(RIGHT($BJ13,2)+BN$7,12)=0,12,IF(MOD(RIGHT($BJ13,2)+BN$7,12)&lt;10,"0"&amp;MOD(RIGHT($BJ13,2)+BN$7,12),MOD(RIGHT($BJ13,2)+BN$7,12)))),DB!$I:$I,CHOOSE($X$6,$Y$2,$Y$3,$Y$4,),DB!$I:$I,CHOOSE($X$6,$Z$2,$Z$3,$Z$4),DB!$F:$F,$BJ13)</f>
        <v>294</v>
      </c>
      <c r="BO13" s="3">
        <f>SUMIFS(DB!$C:$C,DB!$E:$E,(LEFT($BJ13,4)+IF(MOD(RIGHT($BJ13,2)+BO$7,12)=0,QUOTIENT(RIGHT($BJ13,2)+BO$7,12)-1,QUOTIENT(RIGHT($BJ13,2)+BO$7,12)))&amp;IF(RIGHT($BJ13,2)+BO$7&lt;10,"0"&amp;MOD(RIGHT($BJ13,2)+BO$7,12),IF(MOD(RIGHT($BJ13,2)+BO$7,12)=0,12,IF(MOD(RIGHT($BJ13,2)+BO$7,12)&lt;10,"0"&amp;MOD(RIGHT($BJ13,2)+BO$7,12),MOD(RIGHT($BJ13,2)+BO$7,12)))),DB!$I:$I,CHOOSE($X$6,$Y$2,$Y$3,$Y$4,),DB!$I:$I,CHOOSE($X$6,$Z$2,$Z$3,$Z$4),DB!$F:$F,$BJ13)</f>
        <v>0</v>
      </c>
      <c r="BP13" s="3">
        <f>SUMIFS(DB!$C:$C,DB!$E:$E,(LEFT($BJ13,4)+IF(MOD(RIGHT($BJ13,2)+BP$7,12)=0,QUOTIENT(RIGHT($BJ13,2)+BP$7,12)-1,QUOTIENT(RIGHT($BJ13,2)+BP$7,12)))&amp;IF(RIGHT($BJ13,2)+BP$7&lt;10,"0"&amp;MOD(RIGHT($BJ13,2)+BP$7,12),IF(MOD(RIGHT($BJ13,2)+BP$7,12)=0,12,IF(MOD(RIGHT($BJ13,2)+BP$7,12)&lt;10,"0"&amp;MOD(RIGHT($BJ13,2)+BP$7,12),MOD(RIGHT($BJ13,2)+BP$7,12)))),DB!$I:$I,CHOOSE($X$6,$Y$2,$Y$3,$Y$4,),DB!$I:$I,CHOOSE($X$6,$Z$2,$Z$3,$Z$4),DB!$F:$F,$BJ13)</f>
        <v>0</v>
      </c>
      <c r="BQ13" s="3">
        <f>SUMIFS(DB!$C:$C,DB!$E:$E,(LEFT($BJ13,4)+IF(MOD(RIGHT($BJ13,2)+BQ$7,12)=0,QUOTIENT(RIGHT($BJ13,2)+BQ$7,12)-1,QUOTIENT(RIGHT($BJ13,2)+BQ$7,12)))&amp;IF(RIGHT($BJ13,2)+BQ$7&lt;10,"0"&amp;MOD(RIGHT($BJ13,2)+BQ$7,12),IF(MOD(RIGHT($BJ13,2)+BQ$7,12)=0,12,IF(MOD(RIGHT($BJ13,2)+BQ$7,12)&lt;10,"0"&amp;MOD(RIGHT($BJ13,2)+BQ$7,12),MOD(RIGHT($BJ13,2)+BQ$7,12)))),DB!$I:$I,CHOOSE($X$6,$Y$2,$Y$3,$Y$4,),DB!$I:$I,CHOOSE($X$6,$Z$2,$Z$3,$Z$4),DB!$F:$F,$BJ13)</f>
        <v>0</v>
      </c>
      <c r="BR13" s="3">
        <f>SUMIFS(DB!$C:$C,DB!$E:$E,(LEFT($BJ13,4)+IF(MOD(RIGHT($BJ13,2)+BR$7,12)=0,QUOTIENT(RIGHT($BJ13,2)+BR$7,12)-1,QUOTIENT(RIGHT($BJ13,2)+BR$7,12)))&amp;IF(RIGHT($BJ13,2)+BR$7&lt;10,"0"&amp;MOD(RIGHT($BJ13,2)+BR$7,12),IF(MOD(RIGHT($BJ13,2)+BR$7,12)=0,12,IF(MOD(RIGHT($BJ13,2)+BR$7,12)&lt;10,"0"&amp;MOD(RIGHT($BJ13,2)+BR$7,12),MOD(RIGHT($BJ13,2)+BR$7,12)))),DB!$I:$I,CHOOSE($X$6,$Y$2,$Y$3,$Y$4,),DB!$I:$I,CHOOSE($X$6,$Z$2,$Z$3,$Z$4),DB!$F:$F,$BJ13)</f>
        <v>0</v>
      </c>
      <c r="BS13" s="3">
        <f>SUMIFS(DB!$C:$C,DB!$E:$E,(LEFT($BJ13,4)+IF(MOD(RIGHT($BJ13,2)+BS$7,12)=0,QUOTIENT(RIGHT($BJ13,2)+BS$7,12)-1,QUOTIENT(RIGHT($BJ13,2)+BS$7,12)))&amp;IF(RIGHT($BJ13,2)+BS$7&lt;10,"0"&amp;MOD(RIGHT($BJ13,2)+BS$7,12),IF(MOD(RIGHT($BJ13,2)+BS$7,12)=0,12,IF(MOD(RIGHT($BJ13,2)+BS$7,12)&lt;10,"0"&amp;MOD(RIGHT($BJ13,2)+BS$7,12),MOD(RIGHT($BJ13,2)+BS$7,12)))),DB!$I:$I,CHOOSE($X$6,$Y$2,$Y$3,$Y$4,),DB!$I:$I,CHOOSE($X$6,$Z$2,$Z$3,$Z$4),DB!$F:$F,$BJ13)</f>
        <v>0</v>
      </c>
      <c r="BT13" s="3">
        <f>SUMIFS(DB!$C:$C,DB!$E:$E,(LEFT($BJ13,4)+IF(MOD(RIGHT($BJ13,2)+BT$7,12)=0,QUOTIENT(RIGHT($BJ13,2)+BT$7,12)-1,QUOTIENT(RIGHT($BJ13,2)+BT$7,12)))&amp;IF(RIGHT($BJ13,2)+BT$7&lt;10,"0"&amp;MOD(RIGHT($BJ13,2)+BT$7,12),IF(MOD(RIGHT($BJ13,2)+BT$7,12)=0,12,IF(MOD(RIGHT($BJ13,2)+BT$7,12)&lt;10,"0"&amp;MOD(RIGHT($BJ13,2)+BT$7,12),MOD(RIGHT($BJ13,2)+BT$7,12)))),DB!$I:$I,CHOOSE($X$6,$Y$2,$Y$3,$Y$4,),DB!$I:$I,CHOOSE($X$6,$Z$2,$Z$3,$Z$4),DB!$F:$F,$BJ13)</f>
        <v>0</v>
      </c>
      <c r="BU13" s="3">
        <f>SUMIFS(DB!$C:$C,DB!$E:$E,(LEFT($BJ13,4)+IF(MOD(RIGHT($BJ13,2)+BU$7,12)=0,QUOTIENT(RIGHT($BJ13,2)+BU$7,12)-1,QUOTIENT(RIGHT($BJ13,2)+BU$7,12)))&amp;IF(RIGHT($BJ13,2)+BU$7&lt;10,"0"&amp;MOD(RIGHT($BJ13,2)+BU$7,12),IF(MOD(RIGHT($BJ13,2)+BU$7,12)=0,12,IF(MOD(RIGHT($BJ13,2)+BU$7,12)&lt;10,"0"&amp;MOD(RIGHT($BJ13,2)+BU$7,12),MOD(RIGHT($BJ13,2)+BU$7,12)))),DB!$I:$I,CHOOSE($X$6,$Y$2,$Y$3,$Y$4,),DB!$I:$I,CHOOSE($X$6,$Z$2,$Z$3,$Z$4),DB!$F:$F,$BJ13)</f>
        <v>0</v>
      </c>
      <c r="BV13" s="3">
        <f>SUMIFS(DB!$C:$C,DB!$E:$E,(LEFT($BJ13,4)+IF(MOD(RIGHT($BJ13,2)+BV$7,12)=0,QUOTIENT(RIGHT($BJ13,2)+BV$7,12)-1,QUOTIENT(RIGHT($BJ13,2)+BV$7,12)))&amp;IF(RIGHT($BJ13,2)+BV$7&lt;10,"0"&amp;MOD(RIGHT($BJ13,2)+BV$7,12),IF(MOD(RIGHT($BJ13,2)+BV$7,12)=0,12,IF(MOD(RIGHT($BJ13,2)+BV$7,12)&lt;10,"0"&amp;MOD(RIGHT($BJ13,2)+BV$7,12),MOD(RIGHT($BJ13,2)+BV$7,12)))),DB!$I:$I,CHOOSE($X$6,$Y$2,$Y$3,$Y$4,),DB!$I:$I,CHOOSE($X$6,$Z$2,$Z$3,$Z$4),DB!$F:$F,$BJ13)</f>
        <v>0</v>
      </c>
      <c r="BW13" s="3">
        <f>SUMIFS(DB!$C:$C,DB!$E:$E,(LEFT($BJ13,4)+IF(MOD(RIGHT($BJ13,2)+BW$7,12)=0,QUOTIENT(RIGHT($BJ13,2)+BW$7,12)-1,QUOTIENT(RIGHT($BJ13,2)+BW$7,12)))&amp;IF(RIGHT($BJ13,2)+BW$7&lt;10,"0"&amp;MOD(RIGHT($BJ13,2)+BW$7,12),IF(MOD(RIGHT($BJ13,2)+BW$7,12)=0,12,IF(MOD(RIGHT($BJ13,2)+BW$7,12)&lt;10,"0"&amp;MOD(RIGHT($BJ13,2)+BW$7,12),MOD(RIGHT($BJ13,2)+BW$7,12)))),DB!$I:$I,CHOOSE($X$6,$Y$2,$Y$3,$Y$4,),DB!$I:$I,CHOOSE($X$6,$Z$2,$Z$3,$Z$4),DB!$F:$F,$BJ13)</f>
        <v>0</v>
      </c>
      <c r="BX13" s="3">
        <f>SUMIFS(DB!$C:$C,DB!$E:$E,(LEFT($BJ13,4)+IF(MOD(RIGHT($BJ13,2)+BX$7,12)=0,QUOTIENT(RIGHT($BJ13,2)+BX$7,12)-1,QUOTIENT(RIGHT($BJ13,2)+BX$7,12)))&amp;IF(RIGHT($BJ13,2)+BX$7&lt;10,"0"&amp;MOD(RIGHT($BJ13,2)+BX$7,12),IF(MOD(RIGHT($BJ13,2)+BX$7,12)=0,12,IF(MOD(RIGHT($BJ13,2)+BX$7,12)&lt;10,"0"&amp;MOD(RIGHT($BJ13,2)+BX$7,12),MOD(RIGHT($BJ13,2)+BX$7,12)))),DB!$I:$I,CHOOSE($X$6,$Y$2,$Y$3,$Y$4,),DB!$I:$I,CHOOSE($X$6,$Z$2,$Z$3,$Z$4),DB!$F:$F,$BJ13)</f>
        <v>0</v>
      </c>
      <c r="BY13" s="3">
        <f>SUMIFS(DB!$C:$C,DB!$E:$E,(LEFT($BJ13,4)+IF(MOD(RIGHT($BJ13,2)+BY$7,12)=0,QUOTIENT(RIGHT($BJ13,2)+BY$7,12)-1,QUOTIENT(RIGHT($BJ13,2)+BY$7,12)))&amp;IF(RIGHT($BJ13,2)+BY$7&lt;10,"0"&amp;MOD(RIGHT($BJ13,2)+BY$7,12),IF(MOD(RIGHT($BJ13,2)+BY$7,12)=0,12,IF(MOD(RIGHT($BJ13,2)+BY$7,12)&lt;10,"0"&amp;MOD(RIGHT($BJ13,2)+BY$7,12),MOD(RIGHT($BJ13,2)+BY$7,12)))),DB!$I:$I,CHOOSE($X$6,$Y$2,$Y$3,$Y$4,),DB!$I:$I,CHOOSE($X$6,$Z$2,$Z$3,$Z$4),DB!$F:$F,$BJ13)</f>
        <v>0</v>
      </c>
      <c r="BZ13" s="3"/>
      <c r="CB13" s="9" t="str">
        <f t="shared" si="16"/>
        <v>201605</v>
      </c>
      <c r="CC13" s="16">
        <f t="shared" si="17"/>
        <v>64.555555555555557</v>
      </c>
      <c r="CD13" s="16">
        <f t="shared" si="18"/>
        <v>120.14285714285714</v>
      </c>
      <c r="CE13" s="16">
        <f t="shared" si="19"/>
        <v>77.8</v>
      </c>
      <c r="CF13" s="16">
        <f t="shared" si="20"/>
        <v>73.5</v>
      </c>
      <c r="CG13" s="16">
        <f t="shared" si="21"/>
        <v>0</v>
      </c>
      <c r="CH13" s="16">
        <f t="shared" si="22"/>
        <v>0</v>
      </c>
      <c r="CI13" s="16">
        <f t="shared" si="23"/>
        <v>0</v>
      </c>
      <c r="CJ13" s="16">
        <f t="shared" si="24"/>
        <v>0</v>
      </c>
      <c r="CK13" s="16">
        <f t="shared" si="25"/>
        <v>0</v>
      </c>
      <c r="CL13" s="16">
        <f t="shared" si="26"/>
        <v>0</v>
      </c>
      <c r="CM13" s="16">
        <f t="shared" si="27"/>
        <v>0</v>
      </c>
      <c r="CN13" s="16">
        <f t="shared" si="28"/>
        <v>0</v>
      </c>
      <c r="CO13" s="16">
        <f t="shared" si="29"/>
        <v>0</v>
      </c>
      <c r="CP13" s="16">
        <f t="shared" si="30"/>
        <v>0</v>
      </c>
      <c r="CQ13" s="16">
        <f t="shared" si="31"/>
        <v>0</v>
      </c>
      <c r="CT13" s="9" t="str">
        <f t="shared" si="32"/>
        <v>201605</v>
      </c>
      <c r="CU13" s="16">
        <f t="shared" si="33"/>
        <v>1</v>
      </c>
      <c r="CV13" s="16">
        <f t="shared" si="34"/>
        <v>1</v>
      </c>
      <c r="CW13" s="16">
        <f t="shared" si="35"/>
        <v>1</v>
      </c>
      <c r="CX13" s="16">
        <f t="shared" si="36"/>
        <v>1</v>
      </c>
      <c r="CY13" s="16">
        <f t="shared" si="37"/>
        <v>0</v>
      </c>
      <c r="CZ13" s="16">
        <f t="shared" si="38"/>
        <v>0</v>
      </c>
      <c r="DA13" s="16">
        <f t="shared" si="39"/>
        <v>0</v>
      </c>
      <c r="DB13" s="16">
        <f t="shared" si="40"/>
        <v>0</v>
      </c>
      <c r="DC13" s="16">
        <f t="shared" si="41"/>
        <v>0</v>
      </c>
      <c r="DD13" s="16">
        <f t="shared" si="42"/>
        <v>0</v>
      </c>
      <c r="DE13" s="16">
        <f t="shared" si="43"/>
        <v>0</v>
      </c>
      <c r="DF13" s="16">
        <f t="shared" si="44"/>
        <v>0</v>
      </c>
      <c r="DG13" s="16">
        <f t="shared" si="45"/>
        <v>0</v>
      </c>
      <c r="DH13" s="16">
        <f t="shared" si="46"/>
        <v>0</v>
      </c>
      <c r="DI13" s="16">
        <f t="shared" si="47"/>
        <v>0</v>
      </c>
    </row>
    <row r="14" spans="1:113" x14ac:dyDescent="0.2">
      <c r="A14">
        <f t="shared" si="49"/>
        <v>5</v>
      </c>
      <c r="B14" s="6" t="str">
        <f t="shared" si="50"/>
        <v>201606</v>
      </c>
      <c r="C14" s="3">
        <f>COUNTIFS(DB!$G:$G,1,DB!$F:$F,"&lt;="&amp;B14)</f>
        <v>210</v>
      </c>
      <c r="D14" s="3">
        <f t="shared" si="48"/>
        <v>135</v>
      </c>
      <c r="E14" s="15">
        <f t="shared" si="11"/>
        <v>32</v>
      </c>
      <c r="F14" s="17">
        <f>COUNTIFS(DB!$E:$E,$B14,DB!$I:$I,$Y$2,DB!$I:$I,$Z$2,DB!$H:$H,1)</f>
        <v>15</v>
      </c>
      <c r="G14" s="18">
        <f>COUNTIFS(DB!$E:$E,$B14,DB!$I:$I,$Y$3,DB!$I:$I,$Z$3,DB!$H:$H,1)</f>
        <v>37</v>
      </c>
      <c r="H14" s="18">
        <f>COUNTIFS(DB!$E:$E,$B14,DB!$I:$I,$Y$4,DB!$I:$I,$Z$4,DB!$H:$H,1)</f>
        <v>83</v>
      </c>
      <c r="I14" s="17">
        <f>COUNTIFS(DB!$E:$E,$B14,DB!$F:$F,$B14,DB!$I:$I,$Y$2,DB!$I:$I,$Z$2,DB!$H:$H,1)</f>
        <v>0</v>
      </c>
      <c r="J14" s="18">
        <f>COUNTIFS(DB!$E:$E,$B14,DB!$F:$F,$B14,DB!$I:$I,$Y$3,DB!$I:$I,$Z$3,DB!$H:$H,1)</f>
        <v>5</v>
      </c>
      <c r="K14" s="18">
        <f>COUNTIFS(DB!$E:$E,$B14,DB!$F:$F,$B14,DB!$I:$I,$Y$4,DB!$I:$I,$Z$4,DB!$H:$H,1)</f>
        <v>27</v>
      </c>
      <c r="L14" s="18"/>
      <c r="M14" s="3">
        <f>SUMIFS(DB!$C:$C,DB!$E:$E,$B14)</f>
        <v>61078</v>
      </c>
      <c r="N14" s="3">
        <f>SUMIFS(DB!$C:$C,DB!$E:$E,$B14,DB!$I:$I,$Y$2,DB!$I:$I,$Z$2)</f>
        <v>37300</v>
      </c>
      <c r="O14" s="3">
        <f>SUMIFS(DB!$C:$C,DB!$E:$E,$B14,DB!$I:$I,$Y$3,DB!$I:$I,$Z$3)</f>
        <v>16102</v>
      </c>
      <c r="P14" s="3">
        <f>SUMIFS(DB!$C:$C,DB!$E:$E,$B14,DB!$I:$I,$Y$4,DB!$I:$I,$Z$4)</f>
        <v>7676</v>
      </c>
      <c r="Q14" s="3"/>
      <c r="R14" s="15">
        <f t="shared" si="12"/>
        <v>4352</v>
      </c>
      <c r="S14" s="17">
        <f>SUMIFS(DB!$C:$C,DB!$E:$E,(LEFT($Z14,4)+IF(RIGHT($Z14,2)+AA$7=12,0,QUOTIENT(RIGHT($Z14,2)+AA$7,12)))&amp;IF(RIGHT($Z14,2)+AA$7&lt;10,"0"&amp;MOD(RIGHT($Z14,2)+AA$7,12),IF(MOD(RIGHT($Z14,2)+AA$7,12)=0,12,IF(MOD(RIGHT($Z14,2)+AA$7,12)&lt;10,"0"&amp;MOD(RIGHT($Z14,2)+AA$7,12),MOD(RIGHT($Z14,2)+AA$7,12)))),DB!$F:$F,$Z14,DB!$I:$I,$Y$2,DB!$I:$I,$Z$2)</f>
        <v>0</v>
      </c>
      <c r="T14" s="18">
        <f>SUMIFS(DB!$C:$C,DB!$E:$E,(LEFT($Z14,4)+IF(RIGHT($Z14,2)+AA$7=12,0,QUOTIENT(RIGHT($Z14,2)+AA$7,12)))&amp;IF(RIGHT($Z14,2)+AA$7&lt;10,"0"&amp;MOD(RIGHT($Z14,2)+AA$7,12),IF(MOD(RIGHT($Z14,2)+AA$7,12)=0,12,IF(MOD(RIGHT($Z14,2)+AA$7,12)&lt;10,"0"&amp;MOD(RIGHT($Z14,2)+AA$7,12),MOD(RIGHT($Z14,2)+AA$7,12)))),DB!$F:$F,$Z14,DB!$I:$I,$Y$3,DB!$I:$I,$Z$3)</f>
        <v>2370</v>
      </c>
      <c r="U14" s="18">
        <f>SUMIFS(DB!$C:$C,DB!$E:$E,(LEFT($Z14,4)+IF(RIGHT($Z14,2)+AA$7=12,0,QUOTIENT(RIGHT($Z14,2)+AA$7,12)))&amp;IF(RIGHT($Z14,2)+AA$7&lt;10,"0"&amp;MOD(RIGHT($Z14,2)+AA$7,12),IF(MOD(RIGHT($Z14,2)+AA$7,12)=0,12,IF(MOD(RIGHT($Z14,2)+AA$7,12)&lt;10,"0"&amp;MOD(RIGHT($Z14,2)+AA$7,12),MOD(RIGHT($Z14,2)+AA$7,12)))),DB!$F:$F,$Z14,DB!$I:$I,$Y$4,DB!$I:$I,$Z$4)</f>
        <v>1982</v>
      </c>
      <c r="V14" s="18"/>
      <c r="Z14" s="6" t="str">
        <f t="shared" si="13"/>
        <v>201606</v>
      </c>
      <c r="AA14" s="3">
        <f>COUNTIFS(DB!$E:$E,(LEFT($Z14,4)+IF(MOD(RIGHT($Z14,2)+AA$7,12)=0,QUOTIENT(RIGHT($Z14,2)+AA$7,12)-1,QUOTIENT(RIGHT($Z14,2)+AA$7,12)))&amp;IF(RIGHT($Z14,2)+AA$7&lt;10,"0"&amp;MOD(RIGHT($Z14,2)+AA$7,12),IF(MOD(RIGHT($Z14,2)+AA$7,12)=0,12,IF(MOD(RIGHT($Z14,2)+AA$7,12)&lt;10,"0"&amp;MOD(RIGHT($Z14,2)+AA$7,12),MOD(RIGHT($Z14,2)+AA$7,12)))),DB!$F:$F,$Z14,DB!$I:$I,CHOOSE($X$6,$Y$2,$Y$3,$Y$4,),DB!$I:$I,CHOOSE($X$6,$Z$2,$Z$3,$Z$4),DB!$H:$H,1)</f>
        <v>27</v>
      </c>
      <c r="AB14" s="3">
        <f>COUNTIFS(DB!$E:$E,(LEFT($Z14,4)+IF(MOD(RIGHT($Z14,2)+AB$7,12)=0,QUOTIENT(RIGHT($Z14,2)+AB$7,12)-1,QUOTIENT(RIGHT($Z14,2)+AB$7,12)))&amp;IF(RIGHT($Z14,2)+AB$7&lt;10,"0"&amp;MOD(RIGHT($Z14,2)+AB$7,12),IF(MOD(RIGHT($Z14,2)+AB$7,12)=0,12,IF(MOD(RIGHT($Z14,2)+AB$7,12)&lt;10,"0"&amp;MOD(RIGHT($Z14,2)+AB$7,12),MOD(RIGHT($Z14,2)+AB$7,12)))),DB!$F:$F,$Z14,DB!$I:$I,CHOOSE($X$6,$Y$2,$Y$3,$Y$4,),DB!$I:$I,CHOOSE($X$6,$Z$2,$Z$3,$Z$4),DB!$H:$H,1)</f>
        <v>12</v>
      </c>
      <c r="AC14" s="3">
        <f>COUNTIFS(DB!$E:$E,(LEFT($Z14,4)+IF(MOD(RIGHT($Z14,2)+AC$7,12)=0,QUOTIENT(RIGHT($Z14,2)+AC$7,12)-1,QUOTIENT(RIGHT($Z14,2)+AC$7,12)))&amp;IF(RIGHT($Z14,2)+AC$7&lt;10,"0"&amp;MOD(RIGHT($Z14,2)+AC$7,12),IF(MOD(RIGHT($Z14,2)+AC$7,12)=0,12,IF(MOD(RIGHT($Z14,2)+AC$7,12)&lt;10,"0"&amp;MOD(RIGHT($Z14,2)+AC$7,12),MOD(RIGHT($Z14,2)+AC$7,12)))),DB!$F:$F,$Z14,DB!$I:$I,CHOOSE($X$6,$Y$2,$Y$3,$Y$4,),DB!$I:$I,CHOOSE($X$6,$Z$2,$Z$3,$Z$4),DB!$H:$H,1)</f>
        <v>8</v>
      </c>
      <c r="AD14" s="3">
        <f>COUNTIFS(DB!$E:$E,(LEFT($Z14,4)+IF(MOD(RIGHT($Z14,2)+AD$7,12)=0,QUOTIENT(RIGHT($Z14,2)+AD$7,12)-1,QUOTIENT(RIGHT($Z14,2)+AD$7,12)))&amp;IF(RIGHT($Z14,2)+AD$7&lt;10,"0"&amp;MOD(RIGHT($Z14,2)+AD$7,12),IF(MOD(RIGHT($Z14,2)+AD$7,12)=0,12,IF(MOD(RIGHT($Z14,2)+AD$7,12)&lt;10,"0"&amp;MOD(RIGHT($Z14,2)+AD$7,12),MOD(RIGHT($Z14,2)+AD$7,12)))),DB!$F:$F,$Z14,DB!$I:$I,CHOOSE($X$6,$Y$2,$Y$3,$Y$4,),DB!$I:$I,CHOOSE($X$6,$Z$2,$Z$3,$Z$4),DB!$H:$H,1)</f>
        <v>0</v>
      </c>
      <c r="AE14" s="3">
        <f>COUNTIFS(DB!$E:$E,(LEFT($Z14,4)+IF(MOD(RIGHT($Z14,2)+AE$7,12)=0,QUOTIENT(RIGHT($Z14,2)+AE$7,12)-1,QUOTIENT(RIGHT($Z14,2)+AE$7,12)))&amp;IF(RIGHT($Z14,2)+AE$7&lt;10,"0"&amp;MOD(RIGHT($Z14,2)+AE$7,12),IF(MOD(RIGHT($Z14,2)+AE$7,12)=0,12,IF(MOD(RIGHT($Z14,2)+AE$7,12)&lt;10,"0"&amp;MOD(RIGHT($Z14,2)+AE$7,12),MOD(RIGHT($Z14,2)+AE$7,12)))),DB!$F:$F,$Z14,DB!$I:$I,CHOOSE($X$6,$Y$2,$Y$3,$Y$4,),DB!$I:$I,CHOOSE($X$6,$Z$2,$Z$3,$Z$4),DB!$H:$H,1)</f>
        <v>0</v>
      </c>
      <c r="AF14" s="3">
        <f>COUNTIFS(DB!$E:$E,(LEFT($Z14,4)+IF(MOD(RIGHT($Z14,2)+AF$7,12)=0,QUOTIENT(RIGHT($Z14,2)+AF$7,12)-1,QUOTIENT(RIGHT($Z14,2)+AF$7,12)))&amp;IF(RIGHT($Z14,2)+AF$7&lt;10,"0"&amp;MOD(RIGHT($Z14,2)+AF$7,12),IF(MOD(RIGHT($Z14,2)+AF$7,12)=0,12,IF(MOD(RIGHT($Z14,2)+AF$7,12)&lt;10,"0"&amp;MOD(RIGHT($Z14,2)+AF$7,12),MOD(RIGHT($Z14,2)+AF$7,12)))),DB!$F:$F,$Z14,DB!$I:$I,CHOOSE($X$6,$Y$2,$Y$3,$Y$4,),DB!$I:$I,CHOOSE($X$6,$Z$2,$Z$3,$Z$4),DB!$H:$H,1)</f>
        <v>0</v>
      </c>
      <c r="AG14" s="3">
        <f>COUNTIFS(DB!$E:$E,(LEFT($Z14,4)+IF(MOD(RIGHT($Z14,2)+AG$7,12)=0,QUOTIENT(RIGHT($Z14,2)+AG$7,12)-1,QUOTIENT(RIGHT($Z14,2)+AG$7,12)))&amp;IF(RIGHT($Z14,2)+AG$7&lt;10,"0"&amp;MOD(RIGHT($Z14,2)+AG$7,12),IF(MOD(RIGHT($Z14,2)+AG$7,12)=0,12,IF(MOD(RIGHT($Z14,2)+AG$7,12)&lt;10,"0"&amp;MOD(RIGHT($Z14,2)+AG$7,12),MOD(RIGHT($Z14,2)+AG$7,12)))),DB!$F:$F,$Z14,DB!$I:$I,CHOOSE($X$6,$Y$2,$Y$3,$Y$4,),DB!$I:$I,CHOOSE($X$6,$Z$2,$Z$3,$Z$4),DB!$H:$H,1)</f>
        <v>0</v>
      </c>
      <c r="AH14" s="3">
        <f>COUNTIFS(DB!$E:$E,(LEFT($Z14,4)+IF(MOD(RIGHT($Z14,2)+AH$7,12)=0,QUOTIENT(RIGHT($Z14,2)+AH$7,12)-1,QUOTIENT(RIGHT($Z14,2)+AH$7,12)))&amp;IF(RIGHT($Z14,2)+AH$7&lt;10,"0"&amp;MOD(RIGHT($Z14,2)+AH$7,12),IF(MOD(RIGHT($Z14,2)+AH$7,12)=0,12,IF(MOD(RIGHT($Z14,2)+AH$7,12)&lt;10,"0"&amp;MOD(RIGHT($Z14,2)+AH$7,12),MOD(RIGHT($Z14,2)+AH$7,12)))),DB!$F:$F,$Z14,DB!$I:$I,CHOOSE($X$6,$Y$2,$Y$3,$Y$4,),DB!$I:$I,CHOOSE($X$6,$Z$2,$Z$3,$Z$4),DB!$H:$H,1)</f>
        <v>0</v>
      </c>
      <c r="AI14" s="3">
        <f>COUNTIFS(DB!$E:$E,(LEFT($Z14,4)+IF(MOD(RIGHT($Z14,2)+AI$7,12)=0,QUOTIENT(RIGHT($Z14,2)+AI$7,12)-1,QUOTIENT(RIGHT($Z14,2)+AI$7,12)))&amp;IF(RIGHT($Z14,2)+AI$7&lt;10,"0"&amp;MOD(RIGHT($Z14,2)+AI$7,12),IF(MOD(RIGHT($Z14,2)+AI$7,12)=0,12,IF(MOD(RIGHT($Z14,2)+AI$7,12)&lt;10,"0"&amp;MOD(RIGHT($Z14,2)+AI$7,12),MOD(RIGHT($Z14,2)+AI$7,12)))),DB!$F:$F,$Z14,DB!$I:$I,CHOOSE($X$6,$Y$2,$Y$3,$Y$4,),DB!$I:$I,CHOOSE($X$6,$Z$2,$Z$3,$Z$4),DB!$H:$H,1)</f>
        <v>0</v>
      </c>
      <c r="AJ14" s="3">
        <f>COUNTIFS(DB!$E:$E,(LEFT($Z14,4)+IF(MOD(RIGHT($Z14,2)+AJ$7,12)=0,QUOTIENT(RIGHT($Z14,2)+AJ$7,12)-1,QUOTIENT(RIGHT($Z14,2)+AJ$7,12)))&amp;IF(RIGHT($Z14,2)+AJ$7&lt;10,"0"&amp;MOD(RIGHT($Z14,2)+AJ$7,12),IF(MOD(RIGHT($Z14,2)+AJ$7,12)=0,12,IF(MOD(RIGHT($Z14,2)+AJ$7,12)&lt;10,"0"&amp;MOD(RIGHT($Z14,2)+AJ$7,12),MOD(RIGHT($Z14,2)+AJ$7,12)))),DB!$F:$F,$Z14,DB!$I:$I,CHOOSE($X$6,$Y$2,$Y$3,$Y$4,),DB!$I:$I,CHOOSE($X$6,$Z$2,$Z$3,$Z$4),DB!$H:$H,1)</f>
        <v>0</v>
      </c>
      <c r="AK14" s="3">
        <f>COUNTIFS(DB!$E:$E,(LEFT($Z14,4)+IF(MOD(RIGHT($Z14,2)+AK$7,12)=0,QUOTIENT(RIGHT($Z14,2)+AK$7,12)-1,QUOTIENT(RIGHT($Z14,2)+AK$7,12)))&amp;IF(RIGHT($Z14,2)+AK$7&lt;10,"0"&amp;MOD(RIGHT($Z14,2)+AK$7,12),IF(MOD(RIGHT($Z14,2)+AK$7,12)=0,12,IF(MOD(RIGHT($Z14,2)+AK$7,12)&lt;10,"0"&amp;MOD(RIGHT($Z14,2)+AK$7,12),MOD(RIGHT($Z14,2)+AK$7,12)))),DB!$F:$F,$Z14,DB!$I:$I,CHOOSE($X$6,$Y$2,$Y$3,$Y$4,),DB!$I:$I,CHOOSE($X$6,$Z$2,$Z$3,$Z$4),DB!$H:$H,1)</f>
        <v>0</v>
      </c>
      <c r="AL14" s="3">
        <f>COUNTIFS(DB!$E:$E,(LEFT($Z14,4)+IF(MOD(RIGHT($Z14,2)+AL$7,12)=0,QUOTIENT(RIGHT($Z14,2)+AL$7,12)-1,QUOTIENT(RIGHT($Z14,2)+AL$7,12)))&amp;IF(RIGHT($Z14,2)+AL$7&lt;10,"0"&amp;MOD(RIGHT($Z14,2)+AL$7,12),IF(MOD(RIGHT($Z14,2)+AL$7,12)=0,12,IF(MOD(RIGHT($Z14,2)+AL$7,12)&lt;10,"0"&amp;MOD(RIGHT($Z14,2)+AL$7,12),MOD(RIGHT($Z14,2)+AL$7,12)))),DB!$F:$F,$Z14,DB!$I:$I,CHOOSE($X$6,$Y$2,$Y$3,$Y$4,),DB!$I:$I,CHOOSE($X$6,$Z$2,$Z$3,$Z$4),DB!$H:$H,1)</f>
        <v>0</v>
      </c>
      <c r="AM14" s="3">
        <f>COUNTIFS(DB!$E:$E,(LEFT($Z14,4)+IF(MOD(RIGHT($Z14,2)+AM$7,12)=0,QUOTIENT(RIGHT($Z14,2)+AM$7,12)-1,QUOTIENT(RIGHT($Z14,2)+AM$7,12)))&amp;IF(RIGHT($Z14,2)+AM$7&lt;10,"0"&amp;MOD(RIGHT($Z14,2)+AM$7,12),IF(MOD(RIGHT($Z14,2)+AM$7,12)=0,12,IF(MOD(RIGHT($Z14,2)+AM$7,12)&lt;10,"0"&amp;MOD(RIGHT($Z14,2)+AM$7,12),MOD(RIGHT($Z14,2)+AM$7,12)))),DB!$F:$F,$Z14,DB!$I:$I,CHOOSE($X$6,$Y$2,$Y$3,$Y$4,),DB!$I:$I,CHOOSE($X$6,$Z$2,$Z$3,$Z$4),DB!$H:$H,1)</f>
        <v>0</v>
      </c>
      <c r="AN14" s="3">
        <f>COUNTIFS(DB!$E:$E,(LEFT($Z14,4)+IF(MOD(RIGHT($Z14,2)+AN$7,12)=0,QUOTIENT(RIGHT($Z14,2)+AN$7,12)-1,QUOTIENT(RIGHT($Z14,2)+AN$7,12)))&amp;IF(RIGHT($Z14,2)+AN$7&lt;10,"0"&amp;MOD(RIGHT($Z14,2)+AN$7,12),IF(MOD(RIGHT($Z14,2)+AN$7,12)=0,12,IF(MOD(RIGHT($Z14,2)+AN$7,12)&lt;10,"0"&amp;MOD(RIGHT($Z14,2)+AN$7,12),MOD(RIGHT($Z14,2)+AN$7,12)))),DB!$F:$F,$Z14,DB!$I:$I,CHOOSE($X$6,$Y$2,$Y$3,$Y$4,),DB!$I:$I,CHOOSE($X$6,$Z$2,$Z$3,$Z$4),DB!$H:$H,1)</f>
        <v>0</v>
      </c>
      <c r="AO14" s="3">
        <f>COUNTIFS(DB!$E:$E,(LEFT($Z14,4)+IF(MOD(RIGHT($Z14,2)+AO$7,12)=0,QUOTIENT(RIGHT($Z14,2)+AO$7,12)-1,QUOTIENT(RIGHT($Z14,2)+AO$7,12)))&amp;IF(RIGHT($Z14,2)+AO$7&lt;10,"0"&amp;MOD(RIGHT($Z14,2)+AO$7,12),IF(MOD(RIGHT($Z14,2)+AO$7,12)=0,12,IF(MOD(RIGHT($Z14,2)+AO$7,12)&lt;10,"0"&amp;MOD(RIGHT($Z14,2)+AO$7,12),MOD(RIGHT($Z14,2)+AO$7,12)))),DB!$F:$F,$Z14,DB!$I:$I,CHOOSE($X$6,$Y$2,$Y$3,$Y$4,),DB!$I:$I,CHOOSE($X$6,$Z$2,$Z$3,$Z$4),DB!$H:$H,1)</f>
        <v>0</v>
      </c>
      <c r="AP14" s="3"/>
      <c r="AQ14" s="3"/>
      <c r="AR14" s="9" t="str">
        <f t="shared" si="14"/>
        <v>201606</v>
      </c>
      <c r="AS14" s="3">
        <f>COUNTIFS(DB!$E:$E,(LEFT($Z14,4)+IF(MOD(RIGHT($Z14,2)+AS$7,12)=0,QUOTIENT(RIGHT($Z14,2)+AS$7,12)-1,QUOTIENT(RIGHT($Z14,2)+AS$7,12)))&amp;IF(RIGHT($Z14,2)+AS$7&lt;10,"0"&amp;MOD(RIGHT($Z14,2)+AS$7,12),IF(MOD(RIGHT($Z14,2)+AS$7,12)=0,12,IF(MOD(RIGHT($Z14,2)+AS$7,12)&lt;10,"0"&amp;MOD(RIGHT($Z14,2)+AS$7,12),MOD(RIGHT($Z14,2)+AS$7,12)))),DB!$F:$F,$Z14,DB!$I:$I,CHOOSE($X$6,$Y$2,$Y$3,$Y$4,),DB!$I:$I,CHOOSE($X$6,$Z$2,$Z$3,$Z$4))</f>
        <v>27</v>
      </c>
      <c r="AT14" s="3">
        <f>COUNTIFS(DB!$E:$E,(LEFT($Z14,4)+IF(MOD(RIGHT($Z14,2)+AT$7,12)=0,QUOTIENT(RIGHT($Z14,2)+AT$7,12)-1,QUOTIENT(RIGHT($Z14,2)+AT$7,12)))&amp;IF(RIGHT($Z14,2)+AT$7&lt;10,"0"&amp;MOD(RIGHT($Z14,2)+AT$7,12),IF(MOD(RIGHT($Z14,2)+AT$7,12)=0,12,IF(MOD(RIGHT($Z14,2)+AT$7,12)&lt;10,"0"&amp;MOD(RIGHT($Z14,2)+AT$7,12),MOD(RIGHT($Z14,2)+AT$7,12)))),DB!$F:$F,$Z14,DB!$I:$I,CHOOSE($X$6,$Y$2,$Y$3,$Y$4,),DB!$I:$I,CHOOSE($X$6,$Z$2,$Z$3,$Z$4))</f>
        <v>12</v>
      </c>
      <c r="AU14" s="3">
        <f>COUNTIFS(DB!$E:$E,(LEFT($Z14,4)+IF(MOD(RIGHT($Z14,2)+AU$7,12)=0,QUOTIENT(RIGHT($Z14,2)+AU$7,12)-1,QUOTIENT(RIGHT($Z14,2)+AU$7,12)))&amp;IF(RIGHT($Z14,2)+AU$7&lt;10,"0"&amp;MOD(RIGHT($Z14,2)+AU$7,12),IF(MOD(RIGHT($Z14,2)+AU$7,12)=0,12,IF(MOD(RIGHT($Z14,2)+AU$7,12)&lt;10,"0"&amp;MOD(RIGHT($Z14,2)+AU$7,12),MOD(RIGHT($Z14,2)+AU$7,12)))),DB!$F:$F,$Z14,DB!$I:$I,CHOOSE($X$6,$Y$2,$Y$3,$Y$4,),DB!$I:$I,CHOOSE($X$6,$Z$2,$Z$3,$Z$4))</f>
        <v>8</v>
      </c>
      <c r="AV14" s="3">
        <f>COUNTIFS(DB!$E:$E,(LEFT($Z14,4)+IF(MOD(RIGHT($Z14,2)+AV$7,12)=0,QUOTIENT(RIGHT($Z14,2)+AV$7,12)-1,QUOTIENT(RIGHT($Z14,2)+AV$7,12)))&amp;IF(RIGHT($Z14,2)+AV$7&lt;10,"0"&amp;MOD(RIGHT($Z14,2)+AV$7,12),IF(MOD(RIGHT($Z14,2)+AV$7,12)=0,12,IF(MOD(RIGHT($Z14,2)+AV$7,12)&lt;10,"0"&amp;MOD(RIGHT($Z14,2)+AV$7,12),MOD(RIGHT($Z14,2)+AV$7,12)))),DB!$F:$F,$Z14,DB!$I:$I,CHOOSE($X$6,$Y$2,$Y$3,$Y$4,),DB!$I:$I,CHOOSE($X$6,$Z$2,$Z$3,$Z$4))</f>
        <v>0</v>
      </c>
      <c r="AW14" s="3">
        <f>COUNTIFS(DB!$E:$E,(LEFT($Z14,4)+IF(MOD(RIGHT($Z14,2)+AW$7,12)=0,QUOTIENT(RIGHT($Z14,2)+AW$7,12)-1,QUOTIENT(RIGHT($Z14,2)+AW$7,12)))&amp;IF(RIGHT($Z14,2)+AW$7&lt;10,"0"&amp;MOD(RIGHT($Z14,2)+AW$7,12),IF(MOD(RIGHT($Z14,2)+AW$7,12)=0,12,IF(MOD(RIGHT($Z14,2)+AW$7,12)&lt;10,"0"&amp;MOD(RIGHT($Z14,2)+AW$7,12),MOD(RIGHT($Z14,2)+AW$7,12)))),DB!$F:$F,$Z14,DB!$I:$I,CHOOSE($X$6,$Y$2,$Y$3,$Y$4,),DB!$I:$I,CHOOSE($X$6,$Z$2,$Z$3,$Z$4))</f>
        <v>0</v>
      </c>
      <c r="AX14" s="3">
        <f>COUNTIFS(DB!$E:$E,(LEFT($Z14,4)+IF(MOD(RIGHT($Z14,2)+AX$7,12)=0,QUOTIENT(RIGHT($Z14,2)+AX$7,12)-1,QUOTIENT(RIGHT($Z14,2)+AX$7,12)))&amp;IF(RIGHT($Z14,2)+AX$7&lt;10,"0"&amp;MOD(RIGHT($Z14,2)+AX$7,12),IF(MOD(RIGHT($Z14,2)+AX$7,12)=0,12,IF(MOD(RIGHT($Z14,2)+AX$7,12)&lt;10,"0"&amp;MOD(RIGHT($Z14,2)+AX$7,12),MOD(RIGHT($Z14,2)+AX$7,12)))),DB!$F:$F,$Z14,DB!$I:$I,CHOOSE($X$6,$Y$2,$Y$3,$Y$4,),DB!$I:$I,CHOOSE($X$6,$Z$2,$Z$3,$Z$4))</f>
        <v>0</v>
      </c>
      <c r="AY14" s="3">
        <f>COUNTIFS(DB!$E:$E,(LEFT($Z14,4)+IF(MOD(RIGHT($Z14,2)+AY$7,12)=0,QUOTIENT(RIGHT($Z14,2)+AY$7,12)-1,QUOTIENT(RIGHT($Z14,2)+AY$7,12)))&amp;IF(RIGHT($Z14,2)+AY$7&lt;10,"0"&amp;MOD(RIGHT($Z14,2)+AY$7,12),IF(MOD(RIGHT($Z14,2)+AY$7,12)=0,12,IF(MOD(RIGHT($Z14,2)+AY$7,12)&lt;10,"0"&amp;MOD(RIGHT($Z14,2)+AY$7,12),MOD(RIGHT($Z14,2)+AY$7,12)))),DB!$F:$F,$Z14,DB!$I:$I,CHOOSE($X$6,$Y$2,$Y$3,$Y$4,),DB!$I:$I,CHOOSE($X$6,$Z$2,$Z$3,$Z$4))</f>
        <v>0</v>
      </c>
      <c r="AZ14" s="3">
        <f>COUNTIFS(DB!$E:$E,(LEFT($Z14,4)+IF(MOD(RIGHT($Z14,2)+AZ$7,12)=0,QUOTIENT(RIGHT($Z14,2)+AZ$7,12)-1,QUOTIENT(RIGHT($Z14,2)+AZ$7,12)))&amp;IF(RIGHT($Z14,2)+AZ$7&lt;10,"0"&amp;MOD(RIGHT($Z14,2)+AZ$7,12),IF(MOD(RIGHT($Z14,2)+AZ$7,12)=0,12,IF(MOD(RIGHT($Z14,2)+AZ$7,12)&lt;10,"0"&amp;MOD(RIGHT($Z14,2)+AZ$7,12),MOD(RIGHT($Z14,2)+AZ$7,12)))),DB!$F:$F,$Z14,DB!$I:$I,CHOOSE($X$6,$Y$2,$Y$3,$Y$4,),DB!$I:$I,CHOOSE($X$6,$Z$2,$Z$3,$Z$4))</f>
        <v>0</v>
      </c>
      <c r="BA14" s="3">
        <f>COUNTIFS(DB!$E:$E,(LEFT($Z14,4)+IF(MOD(RIGHT($Z14,2)+BA$7,12)=0,QUOTIENT(RIGHT($Z14,2)+BA$7,12)-1,QUOTIENT(RIGHT($Z14,2)+BA$7,12)))&amp;IF(RIGHT($Z14,2)+BA$7&lt;10,"0"&amp;MOD(RIGHT($Z14,2)+BA$7,12),IF(MOD(RIGHT($Z14,2)+BA$7,12)=0,12,IF(MOD(RIGHT($Z14,2)+BA$7,12)&lt;10,"0"&amp;MOD(RIGHT($Z14,2)+BA$7,12),MOD(RIGHT($Z14,2)+BA$7,12)))),DB!$F:$F,$Z14,DB!$I:$I,CHOOSE($X$6,$Y$2,$Y$3,$Y$4,),DB!$I:$I,CHOOSE($X$6,$Z$2,$Z$3,$Z$4))</f>
        <v>0</v>
      </c>
      <c r="BB14" s="3">
        <f>COUNTIFS(DB!$E:$E,(LEFT($Z14,4)+IF(MOD(RIGHT($Z14,2)+BB$7,12)=0,QUOTIENT(RIGHT($Z14,2)+BB$7,12)-1,QUOTIENT(RIGHT($Z14,2)+BB$7,12)))&amp;IF(RIGHT($Z14,2)+BB$7&lt;10,"0"&amp;MOD(RIGHT($Z14,2)+BB$7,12),IF(MOD(RIGHT($Z14,2)+BB$7,12)=0,12,IF(MOD(RIGHT($Z14,2)+BB$7,12)&lt;10,"0"&amp;MOD(RIGHT($Z14,2)+BB$7,12),MOD(RIGHT($Z14,2)+BB$7,12)))),DB!$F:$F,$Z14,DB!$I:$I,CHOOSE($X$6,$Y$2,$Y$3,$Y$4,),DB!$I:$I,CHOOSE($X$6,$Z$2,$Z$3,$Z$4))</f>
        <v>0</v>
      </c>
      <c r="BC14" s="3">
        <f>COUNTIFS(DB!$E:$E,(LEFT($Z14,4)+IF(MOD(RIGHT($Z14,2)+BC$7,12)=0,QUOTIENT(RIGHT($Z14,2)+BC$7,12)-1,QUOTIENT(RIGHT($Z14,2)+BC$7,12)))&amp;IF(RIGHT($Z14,2)+BC$7&lt;10,"0"&amp;MOD(RIGHT($Z14,2)+BC$7,12),IF(MOD(RIGHT($Z14,2)+BC$7,12)=0,12,IF(MOD(RIGHT($Z14,2)+BC$7,12)&lt;10,"0"&amp;MOD(RIGHT($Z14,2)+BC$7,12),MOD(RIGHT($Z14,2)+BC$7,12)))),DB!$F:$F,$Z14,DB!$I:$I,CHOOSE($X$6,$Y$2,$Y$3,$Y$4,),DB!$I:$I,CHOOSE($X$6,$Z$2,$Z$3,$Z$4))</f>
        <v>0</v>
      </c>
      <c r="BD14" s="3">
        <f>COUNTIFS(DB!$E:$E,(LEFT($Z14,4)+IF(MOD(RIGHT($Z14,2)+BD$7,12)=0,QUOTIENT(RIGHT($Z14,2)+BD$7,12)-1,QUOTIENT(RIGHT($Z14,2)+BD$7,12)))&amp;IF(RIGHT($Z14,2)+BD$7&lt;10,"0"&amp;MOD(RIGHT($Z14,2)+BD$7,12),IF(MOD(RIGHT($Z14,2)+BD$7,12)=0,12,IF(MOD(RIGHT($Z14,2)+BD$7,12)&lt;10,"0"&amp;MOD(RIGHT($Z14,2)+BD$7,12),MOD(RIGHT($Z14,2)+BD$7,12)))),DB!$F:$F,$Z14,DB!$I:$I,CHOOSE($X$6,$Y$2,$Y$3,$Y$4,),DB!$I:$I,CHOOSE($X$6,$Z$2,$Z$3,$Z$4))</f>
        <v>0</v>
      </c>
      <c r="BE14" s="3">
        <f>COUNTIFS(DB!$E:$E,(LEFT($Z14,4)+IF(MOD(RIGHT($Z14,2)+BE$7,12)=0,QUOTIENT(RIGHT($Z14,2)+BE$7,12)-1,QUOTIENT(RIGHT($Z14,2)+BE$7,12)))&amp;IF(RIGHT($Z14,2)+BE$7&lt;10,"0"&amp;MOD(RIGHT($Z14,2)+BE$7,12),IF(MOD(RIGHT($Z14,2)+BE$7,12)=0,12,IF(MOD(RIGHT($Z14,2)+BE$7,12)&lt;10,"0"&amp;MOD(RIGHT($Z14,2)+BE$7,12),MOD(RIGHT($Z14,2)+BE$7,12)))),DB!$F:$F,$Z14,DB!$I:$I,CHOOSE($X$6,$Y$2,$Y$3,$Y$4,),DB!$I:$I,CHOOSE($X$6,$Z$2,$Z$3,$Z$4))</f>
        <v>0</v>
      </c>
      <c r="BF14" s="3">
        <f>COUNTIFS(DB!$E:$E,(LEFT($Z14,4)+IF(MOD(RIGHT($Z14,2)+BF$7,12)=0,QUOTIENT(RIGHT($Z14,2)+BF$7,12)-1,QUOTIENT(RIGHT($Z14,2)+BF$7,12)))&amp;IF(RIGHT($Z14,2)+BF$7&lt;10,"0"&amp;MOD(RIGHT($Z14,2)+BF$7,12),IF(MOD(RIGHT($Z14,2)+BF$7,12)=0,12,IF(MOD(RIGHT($Z14,2)+BF$7,12)&lt;10,"0"&amp;MOD(RIGHT($Z14,2)+BF$7,12),MOD(RIGHT($Z14,2)+BF$7,12)))),DB!$F:$F,$Z14,DB!$I:$I,CHOOSE($X$6,$Y$2,$Y$3,$Y$4,),DB!$I:$I,CHOOSE($X$6,$Z$2,$Z$3,$Z$4))</f>
        <v>0</v>
      </c>
      <c r="BG14" s="3">
        <f>COUNTIFS(DB!$E:$E,(LEFT($Z14,4)+IF(MOD(RIGHT($Z14,2)+BG$7,12)=0,QUOTIENT(RIGHT($Z14,2)+BG$7,12)-1,QUOTIENT(RIGHT($Z14,2)+BG$7,12)))&amp;IF(RIGHT($Z14,2)+BG$7&lt;10,"0"&amp;MOD(RIGHT($Z14,2)+BG$7,12),IF(MOD(RIGHT($Z14,2)+BG$7,12)=0,12,IF(MOD(RIGHT($Z14,2)+BG$7,12)&lt;10,"0"&amp;MOD(RIGHT($Z14,2)+BG$7,12),MOD(RIGHT($Z14,2)+BG$7,12)))),DB!$F:$F,$Z14,DB!$I:$I,CHOOSE($X$6,$Y$2,$Y$3,$Y$4,),DB!$I:$I,CHOOSE($X$6,$Z$2,$Z$3,$Z$4))</f>
        <v>0</v>
      </c>
      <c r="BH14" s="3"/>
      <c r="BI14" s="3"/>
      <c r="BJ14" s="9" t="str">
        <f t="shared" si="15"/>
        <v>201606</v>
      </c>
      <c r="BK14" s="3">
        <f>SUMIFS(DB!$C:$C,DB!$E:$E,(LEFT($BJ14,4)+IF(MOD(RIGHT($BJ14,2)+BK$7,12)=0,QUOTIENT(RIGHT($BJ14,2)+BK$7,12)-1,QUOTIENT(RIGHT($BJ14,2)+BK$7,12)))&amp;IF(RIGHT($BJ14,2)+BK$7&lt;10,"0"&amp;MOD(RIGHT($BJ14,2)+BK$7,12),IF(MOD(RIGHT($BJ14,2)+BK$7,12)=0,12,IF(MOD(RIGHT($BJ14,2)+BK$7,12)&lt;10,"0"&amp;MOD(RIGHT($BJ14,2)+BK$7,12),MOD(RIGHT($BJ14,2)+BK$7,12)))),DB!$I:$I,CHOOSE($X$6,$Y$2,$Y$3,$Y$4,),DB!$I:$I,CHOOSE($X$6,$Z$2,$Z$3,$Z$4),DB!$F:$F,$BJ14)</f>
        <v>1982</v>
      </c>
      <c r="BL14" s="3">
        <f>SUMIFS(DB!$C:$C,DB!$E:$E,(LEFT($BJ14,4)+IF(MOD(RIGHT($BJ14,2)+BL$7,12)=0,QUOTIENT(RIGHT($BJ14,2)+BL$7,12)-1,QUOTIENT(RIGHT($BJ14,2)+BL$7,12)))&amp;IF(RIGHT($BJ14,2)+BL$7&lt;10,"0"&amp;MOD(RIGHT($BJ14,2)+BL$7,12),IF(MOD(RIGHT($BJ14,2)+BL$7,12)=0,12,IF(MOD(RIGHT($BJ14,2)+BL$7,12)&lt;10,"0"&amp;MOD(RIGHT($BJ14,2)+BL$7,12),MOD(RIGHT($BJ14,2)+BL$7,12)))),DB!$I:$I,CHOOSE($X$6,$Y$2,$Y$3,$Y$4,),DB!$I:$I,CHOOSE($X$6,$Z$2,$Z$3,$Z$4),DB!$F:$F,$BJ14)</f>
        <v>1037</v>
      </c>
      <c r="BM14" s="3">
        <f>SUMIFS(DB!$C:$C,DB!$E:$E,(LEFT($BJ14,4)+IF(MOD(RIGHT($BJ14,2)+BM$7,12)=0,QUOTIENT(RIGHT($BJ14,2)+BM$7,12)-1,QUOTIENT(RIGHT($BJ14,2)+BM$7,12)))&amp;IF(RIGHT($BJ14,2)+BM$7&lt;10,"0"&amp;MOD(RIGHT($BJ14,2)+BM$7,12),IF(MOD(RIGHT($BJ14,2)+BM$7,12)=0,12,IF(MOD(RIGHT($BJ14,2)+BM$7,12)&lt;10,"0"&amp;MOD(RIGHT($BJ14,2)+BM$7,12),MOD(RIGHT($BJ14,2)+BM$7,12)))),DB!$I:$I,CHOOSE($X$6,$Y$2,$Y$3,$Y$4,),DB!$I:$I,CHOOSE($X$6,$Z$2,$Z$3,$Z$4),DB!$F:$F,$BJ14)</f>
        <v>531</v>
      </c>
      <c r="BN14" s="3">
        <f>SUMIFS(DB!$C:$C,DB!$E:$E,(LEFT($BJ14,4)+IF(MOD(RIGHT($BJ14,2)+BN$7,12)=0,QUOTIENT(RIGHT($BJ14,2)+BN$7,12)-1,QUOTIENT(RIGHT($BJ14,2)+BN$7,12)))&amp;IF(RIGHT($BJ14,2)+BN$7&lt;10,"0"&amp;MOD(RIGHT($BJ14,2)+BN$7,12),IF(MOD(RIGHT($BJ14,2)+BN$7,12)=0,12,IF(MOD(RIGHT($BJ14,2)+BN$7,12)&lt;10,"0"&amp;MOD(RIGHT($BJ14,2)+BN$7,12),MOD(RIGHT($BJ14,2)+BN$7,12)))),DB!$I:$I,CHOOSE($X$6,$Y$2,$Y$3,$Y$4,),DB!$I:$I,CHOOSE($X$6,$Z$2,$Z$3,$Z$4),DB!$F:$F,$BJ14)</f>
        <v>0</v>
      </c>
      <c r="BO14" s="3">
        <f>SUMIFS(DB!$C:$C,DB!$E:$E,(LEFT($BJ14,4)+IF(MOD(RIGHT($BJ14,2)+BO$7,12)=0,QUOTIENT(RIGHT($BJ14,2)+BO$7,12)-1,QUOTIENT(RIGHT($BJ14,2)+BO$7,12)))&amp;IF(RIGHT($BJ14,2)+BO$7&lt;10,"0"&amp;MOD(RIGHT($BJ14,2)+BO$7,12),IF(MOD(RIGHT($BJ14,2)+BO$7,12)=0,12,IF(MOD(RIGHT($BJ14,2)+BO$7,12)&lt;10,"0"&amp;MOD(RIGHT($BJ14,2)+BO$7,12),MOD(RIGHT($BJ14,2)+BO$7,12)))),DB!$I:$I,CHOOSE($X$6,$Y$2,$Y$3,$Y$4,),DB!$I:$I,CHOOSE($X$6,$Z$2,$Z$3,$Z$4),DB!$F:$F,$BJ14)</f>
        <v>0</v>
      </c>
      <c r="BP14" s="3">
        <f>SUMIFS(DB!$C:$C,DB!$E:$E,(LEFT($BJ14,4)+IF(MOD(RIGHT($BJ14,2)+BP$7,12)=0,QUOTIENT(RIGHT($BJ14,2)+BP$7,12)-1,QUOTIENT(RIGHT($BJ14,2)+BP$7,12)))&amp;IF(RIGHT($BJ14,2)+BP$7&lt;10,"0"&amp;MOD(RIGHT($BJ14,2)+BP$7,12),IF(MOD(RIGHT($BJ14,2)+BP$7,12)=0,12,IF(MOD(RIGHT($BJ14,2)+BP$7,12)&lt;10,"0"&amp;MOD(RIGHT($BJ14,2)+BP$7,12),MOD(RIGHT($BJ14,2)+BP$7,12)))),DB!$I:$I,CHOOSE($X$6,$Y$2,$Y$3,$Y$4,),DB!$I:$I,CHOOSE($X$6,$Z$2,$Z$3,$Z$4),DB!$F:$F,$BJ14)</f>
        <v>0</v>
      </c>
      <c r="BQ14" s="3">
        <f>SUMIFS(DB!$C:$C,DB!$E:$E,(LEFT($BJ14,4)+IF(MOD(RIGHT($BJ14,2)+BQ$7,12)=0,QUOTIENT(RIGHT($BJ14,2)+BQ$7,12)-1,QUOTIENT(RIGHT($BJ14,2)+BQ$7,12)))&amp;IF(RIGHT($BJ14,2)+BQ$7&lt;10,"0"&amp;MOD(RIGHT($BJ14,2)+BQ$7,12),IF(MOD(RIGHT($BJ14,2)+BQ$7,12)=0,12,IF(MOD(RIGHT($BJ14,2)+BQ$7,12)&lt;10,"0"&amp;MOD(RIGHT($BJ14,2)+BQ$7,12),MOD(RIGHT($BJ14,2)+BQ$7,12)))),DB!$I:$I,CHOOSE($X$6,$Y$2,$Y$3,$Y$4,),DB!$I:$I,CHOOSE($X$6,$Z$2,$Z$3,$Z$4),DB!$F:$F,$BJ14)</f>
        <v>0</v>
      </c>
      <c r="BR14" s="3">
        <f>SUMIFS(DB!$C:$C,DB!$E:$E,(LEFT($BJ14,4)+IF(MOD(RIGHT($BJ14,2)+BR$7,12)=0,QUOTIENT(RIGHT($BJ14,2)+BR$7,12)-1,QUOTIENT(RIGHT($BJ14,2)+BR$7,12)))&amp;IF(RIGHT($BJ14,2)+BR$7&lt;10,"0"&amp;MOD(RIGHT($BJ14,2)+BR$7,12),IF(MOD(RIGHT($BJ14,2)+BR$7,12)=0,12,IF(MOD(RIGHT($BJ14,2)+BR$7,12)&lt;10,"0"&amp;MOD(RIGHT($BJ14,2)+BR$7,12),MOD(RIGHT($BJ14,2)+BR$7,12)))),DB!$I:$I,CHOOSE($X$6,$Y$2,$Y$3,$Y$4,),DB!$I:$I,CHOOSE($X$6,$Z$2,$Z$3,$Z$4),DB!$F:$F,$BJ14)</f>
        <v>0</v>
      </c>
      <c r="BS14" s="3">
        <f>SUMIFS(DB!$C:$C,DB!$E:$E,(LEFT($BJ14,4)+IF(MOD(RIGHT($BJ14,2)+BS$7,12)=0,QUOTIENT(RIGHT($BJ14,2)+BS$7,12)-1,QUOTIENT(RIGHT($BJ14,2)+BS$7,12)))&amp;IF(RIGHT($BJ14,2)+BS$7&lt;10,"0"&amp;MOD(RIGHT($BJ14,2)+BS$7,12),IF(MOD(RIGHT($BJ14,2)+BS$7,12)=0,12,IF(MOD(RIGHT($BJ14,2)+BS$7,12)&lt;10,"0"&amp;MOD(RIGHT($BJ14,2)+BS$7,12),MOD(RIGHT($BJ14,2)+BS$7,12)))),DB!$I:$I,CHOOSE($X$6,$Y$2,$Y$3,$Y$4,),DB!$I:$I,CHOOSE($X$6,$Z$2,$Z$3,$Z$4),DB!$F:$F,$BJ14)</f>
        <v>0</v>
      </c>
      <c r="BT14" s="3">
        <f>SUMIFS(DB!$C:$C,DB!$E:$E,(LEFT($BJ14,4)+IF(MOD(RIGHT($BJ14,2)+BT$7,12)=0,QUOTIENT(RIGHT($BJ14,2)+BT$7,12)-1,QUOTIENT(RIGHT($BJ14,2)+BT$7,12)))&amp;IF(RIGHT($BJ14,2)+BT$7&lt;10,"0"&amp;MOD(RIGHT($BJ14,2)+BT$7,12),IF(MOD(RIGHT($BJ14,2)+BT$7,12)=0,12,IF(MOD(RIGHT($BJ14,2)+BT$7,12)&lt;10,"0"&amp;MOD(RIGHT($BJ14,2)+BT$7,12),MOD(RIGHT($BJ14,2)+BT$7,12)))),DB!$I:$I,CHOOSE($X$6,$Y$2,$Y$3,$Y$4,),DB!$I:$I,CHOOSE($X$6,$Z$2,$Z$3,$Z$4),DB!$F:$F,$BJ14)</f>
        <v>0</v>
      </c>
      <c r="BU14" s="3">
        <f>SUMIFS(DB!$C:$C,DB!$E:$E,(LEFT($BJ14,4)+IF(MOD(RIGHT($BJ14,2)+BU$7,12)=0,QUOTIENT(RIGHT($BJ14,2)+BU$7,12)-1,QUOTIENT(RIGHT($BJ14,2)+BU$7,12)))&amp;IF(RIGHT($BJ14,2)+BU$7&lt;10,"0"&amp;MOD(RIGHT($BJ14,2)+BU$7,12),IF(MOD(RIGHT($BJ14,2)+BU$7,12)=0,12,IF(MOD(RIGHT($BJ14,2)+BU$7,12)&lt;10,"0"&amp;MOD(RIGHT($BJ14,2)+BU$7,12),MOD(RIGHT($BJ14,2)+BU$7,12)))),DB!$I:$I,CHOOSE($X$6,$Y$2,$Y$3,$Y$4,),DB!$I:$I,CHOOSE($X$6,$Z$2,$Z$3,$Z$4),DB!$F:$F,$BJ14)</f>
        <v>0</v>
      </c>
      <c r="BV14" s="3">
        <f>SUMIFS(DB!$C:$C,DB!$E:$E,(LEFT($BJ14,4)+IF(MOD(RIGHT($BJ14,2)+BV$7,12)=0,QUOTIENT(RIGHT($BJ14,2)+BV$7,12)-1,QUOTIENT(RIGHT($BJ14,2)+BV$7,12)))&amp;IF(RIGHT($BJ14,2)+BV$7&lt;10,"0"&amp;MOD(RIGHT($BJ14,2)+BV$7,12),IF(MOD(RIGHT($BJ14,2)+BV$7,12)=0,12,IF(MOD(RIGHT($BJ14,2)+BV$7,12)&lt;10,"0"&amp;MOD(RIGHT($BJ14,2)+BV$7,12),MOD(RIGHT($BJ14,2)+BV$7,12)))),DB!$I:$I,CHOOSE($X$6,$Y$2,$Y$3,$Y$4,),DB!$I:$I,CHOOSE($X$6,$Z$2,$Z$3,$Z$4),DB!$F:$F,$BJ14)</f>
        <v>0</v>
      </c>
      <c r="BW14" s="3">
        <f>SUMIFS(DB!$C:$C,DB!$E:$E,(LEFT($BJ14,4)+IF(MOD(RIGHT($BJ14,2)+BW$7,12)=0,QUOTIENT(RIGHT($BJ14,2)+BW$7,12)-1,QUOTIENT(RIGHT($BJ14,2)+BW$7,12)))&amp;IF(RIGHT($BJ14,2)+BW$7&lt;10,"0"&amp;MOD(RIGHT($BJ14,2)+BW$7,12),IF(MOD(RIGHT($BJ14,2)+BW$7,12)=0,12,IF(MOD(RIGHT($BJ14,2)+BW$7,12)&lt;10,"0"&amp;MOD(RIGHT($BJ14,2)+BW$7,12),MOD(RIGHT($BJ14,2)+BW$7,12)))),DB!$I:$I,CHOOSE($X$6,$Y$2,$Y$3,$Y$4,),DB!$I:$I,CHOOSE($X$6,$Z$2,$Z$3,$Z$4),DB!$F:$F,$BJ14)</f>
        <v>0</v>
      </c>
      <c r="BX14" s="3">
        <f>SUMIFS(DB!$C:$C,DB!$E:$E,(LEFT($BJ14,4)+IF(MOD(RIGHT($BJ14,2)+BX$7,12)=0,QUOTIENT(RIGHT($BJ14,2)+BX$7,12)-1,QUOTIENT(RIGHT($BJ14,2)+BX$7,12)))&amp;IF(RIGHT($BJ14,2)+BX$7&lt;10,"0"&amp;MOD(RIGHT($BJ14,2)+BX$7,12),IF(MOD(RIGHT($BJ14,2)+BX$7,12)=0,12,IF(MOD(RIGHT($BJ14,2)+BX$7,12)&lt;10,"0"&amp;MOD(RIGHT($BJ14,2)+BX$7,12),MOD(RIGHT($BJ14,2)+BX$7,12)))),DB!$I:$I,CHOOSE($X$6,$Y$2,$Y$3,$Y$4,),DB!$I:$I,CHOOSE($X$6,$Z$2,$Z$3,$Z$4),DB!$F:$F,$BJ14)</f>
        <v>0</v>
      </c>
      <c r="BY14" s="3">
        <f>SUMIFS(DB!$C:$C,DB!$E:$E,(LEFT($BJ14,4)+IF(MOD(RIGHT($BJ14,2)+BY$7,12)=0,QUOTIENT(RIGHT($BJ14,2)+BY$7,12)-1,QUOTIENT(RIGHT($BJ14,2)+BY$7,12)))&amp;IF(RIGHT($BJ14,2)+BY$7&lt;10,"0"&amp;MOD(RIGHT($BJ14,2)+BY$7,12),IF(MOD(RIGHT($BJ14,2)+BY$7,12)=0,12,IF(MOD(RIGHT($BJ14,2)+BY$7,12)&lt;10,"0"&amp;MOD(RIGHT($BJ14,2)+BY$7,12),MOD(RIGHT($BJ14,2)+BY$7,12)))),DB!$I:$I,CHOOSE($X$6,$Y$2,$Y$3,$Y$4,),DB!$I:$I,CHOOSE($X$6,$Z$2,$Z$3,$Z$4),DB!$F:$F,$BJ14)</f>
        <v>0</v>
      </c>
      <c r="BZ14" s="3"/>
      <c r="CB14" s="9" t="str">
        <f t="shared" si="16"/>
        <v>201606</v>
      </c>
      <c r="CC14" s="16">
        <f t="shared" si="17"/>
        <v>73.407407407407405</v>
      </c>
      <c r="CD14" s="16">
        <f t="shared" si="18"/>
        <v>86.416666666666671</v>
      </c>
      <c r="CE14" s="16">
        <f t="shared" si="19"/>
        <v>66.375</v>
      </c>
      <c r="CF14" s="16">
        <f t="shared" si="20"/>
        <v>0</v>
      </c>
      <c r="CG14" s="16">
        <f t="shared" si="21"/>
        <v>0</v>
      </c>
      <c r="CH14" s="16">
        <f t="shared" si="22"/>
        <v>0</v>
      </c>
      <c r="CI14" s="16">
        <f t="shared" si="23"/>
        <v>0</v>
      </c>
      <c r="CJ14" s="16">
        <f t="shared" si="24"/>
        <v>0</v>
      </c>
      <c r="CK14" s="16">
        <f t="shared" si="25"/>
        <v>0</v>
      </c>
      <c r="CL14" s="16">
        <f t="shared" si="26"/>
        <v>0</v>
      </c>
      <c r="CM14" s="16">
        <f t="shared" si="27"/>
        <v>0</v>
      </c>
      <c r="CN14" s="16">
        <f t="shared" si="28"/>
        <v>0</v>
      </c>
      <c r="CO14" s="16">
        <f t="shared" si="29"/>
        <v>0</v>
      </c>
      <c r="CP14" s="16">
        <f t="shared" si="30"/>
        <v>0</v>
      </c>
      <c r="CQ14" s="16">
        <f t="shared" si="31"/>
        <v>0</v>
      </c>
      <c r="CT14" s="9" t="str">
        <f t="shared" si="32"/>
        <v>201606</v>
      </c>
      <c r="CU14" s="16">
        <f t="shared" si="33"/>
        <v>1</v>
      </c>
      <c r="CV14" s="16">
        <f t="shared" si="34"/>
        <v>1</v>
      </c>
      <c r="CW14" s="16">
        <f t="shared" si="35"/>
        <v>1</v>
      </c>
      <c r="CX14" s="16">
        <f t="shared" si="36"/>
        <v>0</v>
      </c>
      <c r="CY14" s="16">
        <f t="shared" si="37"/>
        <v>0</v>
      </c>
      <c r="CZ14" s="16">
        <f t="shared" si="38"/>
        <v>0</v>
      </c>
      <c r="DA14" s="16">
        <f t="shared" si="39"/>
        <v>0</v>
      </c>
      <c r="DB14" s="16">
        <f t="shared" si="40"/>
        <v>0</v>
      </c>
      <c r="DC14" s="16">
        <f t="shared" si="41"/>
        <v>0</v>
      </c>
      <c r="DD14" s="16">
        <f t="shared" si="42"/>
        <v>0</v>
      </c>
      <c r="DE14" s="16">
        <f t="shared" si="43"/>
        <v>0</v>
      </c>
      <c r="DF14" s="16">
        <f t="shared" si="44"/>
        <v>0</v>
      </c>
      <c r="DG14" s="16">
        <f t="shared" si="45"/>
        <v>0</v>
      </c>
      <c r="DH14" s="16">
        <f t="shared" si="46"/>
        <v>0</v>
      </c>
      <c r="DI14" s="16">
        <f t="shared" si="47"/>
        <v>0</v>
      </c>
    </row>
    <row r="15" spans="1:113" x14ac:dyDescent="0.2">
      <c r="A15">
        <f t="shared" si="49"/>
        <v>6</v>
      </c>
      <c r="B15" s="6" t="str">
        <f t="shared" si="50"/>
        <v>201607</v>
      </c>
      <c r="C15" s="3">
        <f>COUNTIFS(DB!$G:$G,1,DB!$F:$F,"&lt;="&amp;B15)</f>
        <v>240</v>
      </c>
      <c r="D15" s="3">
        <f t="shared" si="48"/>
        <v>153</v>
      </c>
      <c r="E15" s="15">
        <f t="shared" si="11"/>
        <v>30</v>
      </c>
      <c r="F15" s="17">
        <f>COUNTIFS(DB!$E:$E,$B15,DB!$I:$I,$Y$2,DB!$I:$I,$Z$2,DB!$H:$H,1)</f>
        <v>17</v>
      </c>
      <c r="G15" s="18">
        <f>COUNTIFS(DB!$E:$E,$B15,DB!$I:$I,$Y$3,DB!$I:$I,$Z$3,DB!$H:$H,1)</f>
        <v>48</v>
      </c>
      <c r="H15" s="18">
        <f>COUNTIFS(DB!$E:$E,$B15,DB!$I:$I,$Y$4,DB!$I:$I,$Z$4,DB!$H:$H,1)</f>
        <v>88</v>
      </c>
      <c r="I15" s="17">
        <f>COUNTIFS(DB!$E:$E,$B15,DB!$F:$F,$B15,DB!$I:$I,$Y$2,DB!$I:$I,$Z$2,DB!$H:$H,1)</f>
        <v>2</v>
      </c>
      <c r="J15" s="18">
        <f>COUNTIFS(DB!$E:$E,$B15,DB!$F:$F,$B15,DB!$I:$I,$Y$3,DB!$I:$I,$Z$3,DB!$H:$H,1)</f>
        <v>4</v>
      </c>
      <c r="K15" s="18">
        <f>COUNTIFS(DB!$E:$E,$B15,DB!$F:$F,$B15,DB!$I:$I,$Y$4,DB!$I:$I,$Z$4,DB!$H:$H,1)</f>
        <v>24</v>
      </c>
      <c r="L15" s="18"/>
      <c r="M15" s="3">
        <f>SUMIFS(DB!$C:$C,DB!$E:$E,$B15)</f>
        <v>73502.5</v>
      </c>
      <c r="N15" s="3">
        <f>SUMIFS(DB!$C:$C,DB!$E:$E,$B15,DB!$I:$I,$Y$2,DB!$I:$I,$Z$2)</f>
        <v>43769</v>
      </c>
      <c r="O15" s="3">
        <f>SUMIFS(DB!$C:$C,DB!$E:$E,$B15,DB!$I:$I,$Y$3,DB!$I:$I,$Z$3)</f>
        <v>22483.5</v>
      </c>
      <c r="P15" s="3">
        <f>SUMIFS(DB!$C:$C,DB!$E:$E,$B15,DB!$I:$I,$Y$4,DB!$I:$I,$Z$4)</f>
        <v>7250</v>
      </c>
      <c r="Q15" s="3"/>
      <c r="R15" s="15">
        <f t="shared" si="12"/>
        <v>6801.5</v>
      </c>
      <c r="S15" s="17">
        <f>SUMIFS(DB!$C:$C,DB!$E:$E,(LEFT($Z15,4)+IF(RIGHT($Z15,2)+AA$7=12,0,QUOTIENT(RIGHT($Z15,2)+AA$7,12)))&amp;IF(RIGHT($Z15,2)+AA$7&lt;10,"0"&amp;MOD(RIGHT($Z15,2)+AA$7,12),IF(MOD(RIGHT($Z15,2)+AA$7,12)=0,12,IF(MOD(RIGHT($Z15,2)+AA$7,12)&lt;10,"0"&amp;MOD(RIGHT($Z15,2)+AA$7,12),MOD(RIGHT($Z15,2)+AA$7,12)))),DB!$F:$F,$Z15,DB!$I:$I,$Y$2,DB!$I:$I,$Z$2)</f>
        <v>3500</v>
      </c>
      <c r="T15" s="18">
        <f>SUMIFS(DB!$C:$C,DB!$E:$E,(LEFT($Z15,4)+IF(RIGHT($Z15,2)+AA$7=12,0,QUOTIENT(RIGHT($Z15,2)+AA$7,12)))&amp;IF(RIGHT($Z15,2)+AA$7&lt;10,"0"&amp;MOD(RIGHT($Z15,2)+AA$7,12),IF(MOD(RIGHT($Z15,2)+AA$7,12)=0,12,IF(MOD(RIGHT($Z15,2)+AA$7,12)&lt;10,"0"&amp;MOD(RIGHT($Z15,2)+AA$7,12),MOD(RIGHT($Z15,2)+AA$7,12)))),DB!$F:$F,$Z15,DB!$I:$I,$Y$3,DB!$I:$I,$Z$3)</f>
        <v>1741.5</v>
      </c>
      <c r="U15" s="18">
        <f>SUMIFS(DB!$C:$C,DB!$E:$E,(LEFT($Z15,4)+IF(RIGHT($Z15,2)+AA$7=12,0,QUOTIENT(RIGHT($Z15,2)+AA$7,12)))&amp;IF(RIGHT($Z15,2)+AA$7&lt;10,"0"&amp;MOD(RIGHT($Z15,2)+AA$7,12),IF(MOD(RIGHT($Z15,2)+AA$7,12)=0,12,IF(MOD(RIGHT($Z15,2)+AA$7,12)&lt;10,"0"&amp;MOD(RIGHT($Z15,2)+AA$7,12),MOD(RIGHT($Z15,2)+AA$7,12)))),DB!$F:$F,$Z15,DB!$I:$I,$Y$4,DB!$I:$I,$Z$4)</f>
        <v>1560</v>
      </c>
      <c r="V15" s="18"/>
      <c r="Z15" s="6" t="str">
        <f t="shared" si="13"/>
        <v>201607</v>
      </c>
      <c r="AA15" s="3">
        <f>COUNTIFS(DB!$E:$E,(LEFT($Z15,4)+IF(MOD(RIGHT($Z15,2)+AA$7,12)=0,QUOTIENT(RIGHT($Z15,2)+AA$7,12)-1,QUOTIENT(RIGHT($Z15,2)+AA$7,12)))&amp;IF(RIGHT($Z15,2)+AA$7&lt;10,"0"&amp;MOD(RIGHT($Z15,2)+AA$7,12),IF(MOD(RIGHT($Z15,2)+AA$7,12)=0,12,IF(MOD(RIGHT($Z15,2)+AA$7,12)&lt;10,"0"&amp;MOD(RIGHT($Z15,2)+AA$7,12),MOD(RIGHT($Z15,2)+AA$7,12)))),DB!$F:$F,$Z15,DB!$I:$I,CHOOSE($X$6,$Y$2,$Y$3,$Y$4,),DB!$I:$I,CHOOSE($X$6,$Z$2,$Z$3,$Z$4),DB!$H:$H,1)</f>
        <v>24</v>
      </c>
      <c r="AB15" s="3">
        <f>COUNTIFS(DB!$E:$E,(LEFT($Z15,4)+IF(MOD(RIGHT($Z15,2)+AB$7,12)=0,QUOTIENT(RIGHT($Z15,2)+AB$7,12)-1,QUOTIENT(RIGHT($Z15,2)+AB$7,12)))&amp;IF(RIGHT($Z15,2)+AB$7&lt;10,"0"&amp;MOD(RIGHT($Z15,2)+AB$7,12),IF(MOD(RIGHT($Z15,2)+AB$7,12)=0,12,IF(MOD(RIGHT($Z15,2)+AB$7,12)&lt;10,"0"&amp;MOD(RIGHT($Z15,2)+AB$7,12),MOD(RIGHT($Z15,2)+AB$7,12)))),DB!$F:$F,$Z15,DB!$I:$I,CHOOSE($X$6,$Y$2,$Y$3,$Y$4,),DB!$I:$I,CHOOSE($X$6,$Z$2,$Z$3,$Z$4),DB!$H:$H,1)</f>
        <v>16</v>
      </c>
      <c r="AC15" s="3">
        <f>COUNTIFS(DB!$E:$E,(LEFT($Z15,4)+IF(MOD(RIGHT($Z15,2)+AC$7,12)=0,QUOTIENT(RIGHT($Z15,2)+AC$7,12)-1,QUOTIENT(RIGHT($Z15,2)+AC$7,12)))&amp;IF(RIGHT($Z15,2)+AC$7&lt;10,"0"&amp;MOD(RIGHT($Z15,2)+AC$7,12),IF(MOD(RIGHT($Z15,2)+AC$7,12)=0,12,IF(MOD(RIGHT($Z15,2)+AC$7,12)&lt;10,"0"&amp;MOD(RIGHT($Z15,2)+AC$7,12),MOD(RIGHT($Z15,2)+AC$7,12)))),DB!$F:$F,$Z15,DB!$I:$I,CHOOSE($X$6,$Y$2,$Y$3,$Y$4,),DB!$I:$I,CHOOSE($X$6,$Z$2,$Z$3,$Z$4),DB!$H:$H,1)</f>
        <v>0</v>
      </c>
      <c r="AD15" s="3">
        <f>COUNTIFS(DB!$E:$E,(LEFT($Z15,4)+IF(MOD(RIGHT($Z15,2)+AD$7,12)=0,QUOTIENT(RIGHT($Z15,2)+AD$7,12)-1,QUOTIENT(RIGHT($Z15,2)+AD$7,12)))&amp;IF(RIGHT($Z15,2)+AD$7&lt;10,"0"&amp;MOD(RIGHT($Z15,2)+AD$7,12),IF(MOD(RIGHT($Z15,2)+AD$7,12)=0,12,IF(MOD(RIGHT($Z15,2)+AD$7,12)&lt;10,"0"&amp;MOD(RIGHT($Z15,2)+AD$7,12),MOD(RIGHT($Z15,2)+AD$7,12)))),DB!$F:$F,$Z15,DB!$I:$I,CHOOSE($X$6,$Y$2,$Y$3,$Y$4,),DB!$I:$I,CHOOSE($X$6,$Z$2,$Z$3,$Z$4),DB!$H:$H,1)</f>
        <v>0</v>
      </c>
      <c r="AE15" s="3">
        <f>COUNTIFS(DB!$E:$E,(LEFT($Z15,4)+IF(MOD(RIGHT($Z15,2)+AE$7,12)=0,QUOTIENT(RIGHT($Z15,2)+AE$7,12)-1,QUOTIENT(RIGHT($Z15,2)+AE$7,12)))&amp;IF(RIGHT($Z15,2)+AE$7&lt;10,"0"&amp;MOD(RIGHT($Z15,2)+AE$7,12),IF(MOD(RIGHT($Z15,2)+AE$7,12)=0,12,IF(MOD(RIGHT($Z15,2)+AE$7,12)&lt;10,"0"&amp;MOD(RIGHT($Z15,2)+AE$7,12),MOD(RIGHT($Z15,2)+AE$7,12)))),DB!$F:$F,$Z15,DB!$I:$I,CHOOSE($X$6,$Y$2,$Y$3,$Y$4,),DB!$I:$I,CHOOSE($X$6,$Z$2,$Z$3,$Z$4),DB!$H:$H,1)</f>
        <v>0</v>
      </c>
      <c r="AF15" s="3">
        <f>COUNTIFS(DB!$E:$E,(LEFT($Z15,4)+IF(MOD(RIGHT($Z15,2)+AF$7,12)=0,QUOTIENT(RIGHT($Z15,2)+AF$7,12)-1,QUOTIENT(RIGHT($Z15,2)+AF$7,12)))&amp;IF(RIGHT($Z15,2)+AF$7&lt;10,"0"&amp;MOD(RIGHT($Z15,2)+AF$7,12),IF(MOD(RIGHT($Z15,2)+AF$7,12)=0,12,IF(MOD(RIGHT($Z15,2)+AF$7,12)&lt;10,"0"&amp;MOD(RIGHT($Z15,2)+AF$7,12),MOD(RIGHT($Z15,2)+AF$7,12)))),DB!$F:$F,$Z15,DB!$I:$I,CHOOSE($X$6,$Y$2,$Y$3,$Y$4,),DB!$I:$I,CHOOSE($X$6,$Z$2,$Z$3,$Z$4),DB!$H:$H,1)</f>
        <v>0</v>
      </c>
      <c r="AG15" s="3">
        <f>COUNTIFS(DB!$E:$E,(LEFT($Z15,4)+IF(MOD(RIGHT($Z15,2)+AG$7,12)=0,QUOTIENT(RIGHT($Z15,2)+AG$7,12)-1,QUOTIENT(RIGHT($Z15,2)+AG$7,12)))&amp;IF(RIGHT($Z15,2)+AG$7&lt;10,"0"&amp;MOD(RIGHT($Z15,2)+AG$7,12),IF(MOD(RIGHT($Z15,2)+AG$7,12)=0,12,IF(MOD(RIGHT($Z15,2)+AG$7,12)&lt;10,"0"&amp;MOD(RIGHT($Z15,2)+AG$7,12),MOD(RIGHT($Z15,2)+AG$7,12)))),DB!$F:$F,$Z15,DB!$I:$I,CHOOSE($X$6,$Y$2,$Y$3,$Y$4,),DB!$I:$I,CHOOSE($X$6,$Z$2,$Z$3,$Z$4),DB!$H:$H,1)</f>
        <v>0</v>
      </c>
      <c r="AH15" s="3">
        <f>COUNTIFS(DB!$E:$E,(LEFT($Z15,4)+IF(MOD(RIGHT($Z15,2)+AH$7,12)=0,QUOTIENT(RIGHT($Z15,2)+AH$7,12)-1,QUOTIENT(RIGHT($Z15,2)+AH$7,12)))&amp;IF(RIGHT($Z15,2)+AH$7&lt;10,"0"&amp;MOD(RIGHT($Z15,2)+AH$7,12),IF(MOD(RIGHT($Z15,2)+AH$7,12)=0,12,IF(MOD(RIGHT($Z15,2)+AH$7,12)&lt;10,"0"&amp;MOD(RIGHT($Z15,2)+AH$7,12),MOD(RIGHT($Z15,2)+AH$7,12)))),DB!$F:$F,$Z15,DB!$I:$I,CHOOSE($X$6,$Y$2,$Y$3,$Y$4,),DB!$I:$I,CHOOSE($X$6,$Z$2,$Z$3,$Z$4),DB!$H:$H,1)</f>
        <v>0</v>
      </c>
      <c r="AI15" s="3">
        <f>COUNTIFS(DB!$E:$E,(LEFT($Z15,4)+IF(MOD(RIGHT($Z15,2)+AI$7,12)=0,QUOTIENT(RIGHT($Z15,2)+AI$7,12)-1,QUOTIENT(RIGHT($Z15,2)+AI$7,12)))&amp;IF(RIGHT($Z15,2)+AI$7&lt;10,"0"&amp;MOD(RIGHT($Z15,2)+AI$7,12),IF(MOD(RIGHT($Z15,2)+AI$7,12)=0,12,IF(MOD(RIGHT($Z15,2)+AI$7,12)&lt;10,"0"&amp;MOD(RIGHT($Z15,2)+AI$7,12),MOD(RIGHT($Z15,2)+AI$7,12)))),DB!$F:$F,$Z15,DB!$I:$I,CHOOSE($X$6,$Y$2,$Y$3,$Y$4,),DB!$I:$I,CHOOSE($X$6,$Z$2,$Z$3,$Z$4),DB!$H:$H,1)</f>
        <v>0</v>
      </c>
      <c r="AJ15" s="3">
        <f>COUNTIFS(DB!$E:$E,(LEFT($Z15,4)+IF(MOD(RIGHT($Z15,2)+AJ$7,12)=0,QUOTIENT(RIGHT($Z15,2)+AJ$7,12)-1,QUOTIENT(RIGHT($Z15,2)+AJ$7,12)))&amp;IF(RIGHT($Z15,2)+AJ$7&lt;10,"0"&amp;MOD(RIGHT($Z15,2)+AJ$7,12),IF(MOD(RIGHT($Z15,2)+AJ$7,12)=0,12,IF(MOD(RIGHT($Z15,2)+AJ$7,12)&lt;10,"0"&amp;MOD(RIGHT($Z15,2)+AJ$7,12),MOD(RIGHT($Z15,2)+AJ$7,12)))),DB!$F:$F,$Z15,DB!$I:$I,CHOOSE($X$6,$Y$2,$Y$3,$Y$4,),DB!$I:$I,CHOOSE($X$6,$Z$2,$Z$3,$Z$4),DB!$H:$H,1)</f>
        <v>0</v>
      </c>
      <c r="AK15" s="3">
        <f>COUNTIFS(DB!$E:$E,(LEFT($Z15,4)+IF(MOD(RIGHT($Z15,2)+AK$7,12)=0,QUOTIENT(RIGHT($Z15,2)+AK$7,12)-1,QUOTIENT(RIGHT($Z15,2)+AK$7,12)))&amp;IF(RIGHT($Z15,2)+AK$7&lt;10,"0"&amp;MOD(RIGHT($Z15,2)+AK$7,12),IF(MOD(RIGHT($Z15,2)+AK$7,12)=0,12,IF(MOD(RIGHT($Z15,2)+AK$7,12)&lt;10,"0"&amp;MOD(RIGHT($Z15,2)+AK$7,12),MOD(RIGHT($Z15,2)+AK$7,12)))),DB!$F:$F,$Z15,DB!$I:$I,CHOOSE($X$6,$Y$2,$Y$3,$Y$4,),DB!$I:$I,CHOOSE($X$6,$Z$2,$Z$3,$Z$4),DB!$H:$H,1)</f>
        <v>0</v>
      </c>
      <c r="AL15" s="3">
        <f>COUNTIFS(DB!$E:$E,(LEFT($Z15,4)+IF(MOD(RIGHT($Z15,2)+AL$7,12)=0,QUOTIENT(RIGHT($Z15,2)+AL$7,12)-1,QUOTIENT(RIGHT($Z15,2)+AL$7,12)))&amp;IF(RIGHT($Z15,2)+AL$7&lt;10,"0"&amp;MOD(RIGHT($Z15,2)+AL$7,12),IF(MOD(RIGHT($Z15,2)+AL$7,12)=0,12,IF(MOD(RIGHT($Z15,2)+AL$7,12)&lt;10,"0"&amp;MOD(RIGHT($Z15,2)+AL$7,12),MOD(RIGHT($Z15,2)+AL$7,12)))),DB!$F:$F,$Z15,DB!$I:$I,CHOOSE($X$6,$Y$2,$Y$3,$Y$4,),DB!$I:$I,CHOOSE($X$6,$Z$2,$Z$3,$Z$4),DB!$H:$H,1)</f>
        <v>0</v>
      </c>
      <c r="AM15" s="3">
        <f>COUNTIFS(DB!$E:$E,(LEFT($Z15,4)+IF(MOD(RIGHT($Z15,2)+AM$7,12)=0,QUOTIENT(RIGHT($Z15,2)+AM$7,12)-1,QUOTIENT(RIGHT($Z15,2)+AM$7,12)))&amp;IF(RIGHT($Z15,2)+AM$7&lt;10,"0"&amp;MOD(RIGHT($Z15,2)+AM$7,12),IF(MOD(RIGHT($Z15,2)+AM$7,12)=0,12,IF(MOD(RIGHT($Z15,2)+AM$7,12)&lt;10,"0"&amp;MOD(RIGHT($Z15,2)+AM$7,12),MOD(RIGHT($Z15,2)+AM$7,12)))),DB!$F:$F,$Z15,DB!$I:$I,CHOOSE($X$6,$Y$2,$Y$3,$Y$4,),DB!$I:$I,CHOOSE($X$6,$Z$2,$Z$3,$Z$4),DB!$H:$H,1)</f>
        <v>0</v>
      </c>
      <c r="AN15" s="3">
        <f>COUNTIFS(DB!$E:$E,(LEFT($Z15,4)+IF(MOD(RIGHT($Z15,2)+AN$7,12)=0,QUOTIENT(RIGHT($Z15,2)+AN$7,12)-1,QUOTIENT(RIGHT($Z15,2)+AN$7,12)))&amp;IF(RIGHT($Z15,2)+AN$7&lt;10,"0"&amp;MOD(RIGHT($Z15,2)+AN$7,12),IF(MOD(RIGHT($Z15,2)+AN$7,12)=0,12,IF(MOD(RIGHT($Z15,2)+AN$7,12)&lt;10,"0"&amp;MOD(RIGHT($Z15,2)+AN$7,12),MOD(RIGHT($Z15,2)+AN$7,12)))),DB!$F:$F,$Z15,DB!$I:$I,CHOOSE($X$6,$Y$2,$Y$3,$Y$4,),DB!$I:$I,CHOOSE($X$6,$Z$2,$Z$3,$Z$4),DB!$H:$H,1)</f>
        <v>0</v>
      </c>
      <c r="AO15" s="3">
        <f>COUNTIFS(DB!$E:$E,(LEFT($Z15,4)+IF(MOD(RIGHT($Z15,2)+AO$7,12)=0,QUOTIENT(RIGHT($Z15,2)+AO$7,12)-1,QUOTIENT(RIGHT($Z15,2)+AO$7,12)))&amp;IF(RIGHT($Z15,2)+AO$7&lt;10,"0"&amp;MOD(RIGHT($Z15,2)+AO$7,12),IF(MOD(RIGHT($Z15,2)+AO$7,12)=0,12,IF(MOD(RIGHT($Z15,2)+AO$7,12)&lt;10,"0"&amp;MOD(RIGHT($Z15,2)+AO$7,12),MOD(RIGHT($Z15,2)+AO$7,12)))),DB!$F:$F,$Z15,DB!$I:$I,CHOOSE($X$6,$Y$2,$Y$3,$Y$4,),DB!$I:$I,CHOOSE($X$6,$Z$2,$Z$3,$Z$4),DB!$H:$H,1)</f>
        <v>0</v>
      </c>
      <c r="AP15" s="3"/>
      <c r="AQ15" s="3"/>
      <c r="AR15" s="9" t="str">
        <f t="shared" si="14"/>
        <v>201607</v>
      </c>
      <c r="AS15" s="3">
        <f>COUNTIFS(DB!$E:$E,(LEFT($Z15,4)+IF(MOD(RIGHT($Z15,2)+AS$7,12)=0,QUOTIENT(RIGHT($Z15,2)+AS$7,12)-1,QUOTIENT(RIGHT($Z15,2)+AS$7,12)))&amp;IF(RIGHT($Z15,2)+AS$7&lt;10,"0"&amp;MOD(RIGHT($Z15,2)+AS$7,12),IF(MOD(RIGHT($Z15,2)+AS$7,12)=0,12,IF(MOD(RIGHT($Z15,2)+AS$7,12)&lt;10,"0"&amp;MOD(RIGHT($Z15,2)+AS$7,12),MOD(RIGHT($Z15,2)+AS$7,12)))),DB!$F:$F,$Z15,DB!$I:$I,CHOOSE($X$6,$Y$2,$Y$3,$Y$4,),DB!$I:$I,CHOOSE($X$6,$Z$2,$Z$3,$Z$4))</f>
        <v>24</v>
      </c>
      <c r="AT15" s="3">
        <f>COUNTIFS(DB!$E:$E,(LEFT($Z15,4)+IF(MOD(RIGHT($Z15,2)+AT$7,12)=0,QUOTIENT(RIGHT($Z15,2)+AT$7,12)-1,QUOTIENT(RIGHT($Z15,2)+AT$7,12)))&amp;IF(RIGHT($Z15,2)+AT$7&lt;10,"0"&amp;MOD(RIGHT($Z15,2)+AT$7,12),IF(MOD(RIGHT($Z15,2)+AT$7,12)=0,12,IF(MOD(RIGHT($Z15,2)+AT$7,12)&lt;10,"0"&amp;MOD(RIGHT($Z15,2)+AT$7,12),MOD(RIGHT($Z15,2)+AT$7,12)))),DB!$F:$F,$Z15,DB!$I:$I,CHOOSE($X$6,$Y$2,$Y$3,$Y$4,),DB!$I:$I,CHOOSE($X$6,$Z$2,$Z$3,$Z$4))</f>
        <v>16</v>
      </c>
      <c r="AU15" s="3">
        <f>COUNTIFS(DB!$E:$E,(LEFT($Z15,4)+IF(MOD(RIGHT($Z15,2)+AU$7,12)=0,QUOTIENT(RIGHT($Z15,2)+AU$7,12)-1,QUOTIENT(RIGHT($Z15,2)+AU$7,12)))&amp;IF(RIGHT($Z15,2)+AU$7&lt;10,"0"&amp;MOD(RIGHT($Z15,2)+AU$7,12),IF(MOD(RIGHT($Z15,2)+AU$7,12)=0,12,IF(MOD(RIGHT($Z15,2)+AU$7,12)&lt;10,"0"&amp;MOD(RIGHT($Z15,2)+AU$7,12),MOD(RIGHT($Z15,2)+AU$7,12)))),DB!$F:$F,$Z15,DB!$I:$I,CHOOSE($X$6,$Y$2,$Y$3,$Y$4,),DB!$I:$I,CHOOSE($X$6,$Z$2,$Z$3,$Z$4))</f>
        <v>0</v>
      </c>
      <c r="AV15" s="3">
        <f>COUNTIFS(DB!$E:$E,(LEFT($Z15,4)+IF(MOD(RIGHT($Z15,2)+AV$7,12)=0,QUOTIENT(RIGHT($Z15,2)+AV$7,12)-1,QUOTIENT(RIGHT($Z15,2)+AV$7,12)))&amp;IF(RIGHT($Z15,2)+AV$7&lt;10,"0"&amp;MOD(RIGHT($Z15,2)+AV$7,12),IF(MOD(RIGHT($Z15,2)+AV$7,12)=0,12,IF(MOD(RIGHT($Z15,2)+AV$7,12)&lt;10,"0"&amp;MOD(RIGHT($Z15,2)+AV$7,12),MOD(RIGHT($Z15,2)+AV$7,12)))),DB!$F:$F,$Z15,DB!$I:$I,CHOOSE($X$6,$Y$2,$Y$3,$Y$4,),DB!$I:$I,CHOOSE($X$6,$Z$2,$Z$3,$Z$4))</f>
        <v>0</v>
      </c>
      <c r="AW15" s="3">
        <f>COUNTIFS(DB!$E:$E,(LEFT($Z15,4)+IF(MOD(RIGHT($Z15,2)+AW$7,12)=0,QUOTIENT(RIGHT($Z15,2)+AW$7,12)-1,QUOTIENT(RIGHT($Z15,2)+AW$7,12)))&amp;IF(RIGHT($Z15,2)+AW$7&lt;10,"0"&amp;MOD(RIGHT($Z15,2)+AW$7,12),IF(MOD(RIGHT($Z15,2)+AW$7,12)=0,12,IF(MOD(RIGHT($Z15,2)+AW$7,12)&lt;10,"0"&amp;MOD(RIGHT($Z15,2)+AW$7,12),MOD(RIGHT($Z15,2)+AW$7,12)))),DB!$F:$F,$Z15,DB!$I:$I,CHOOSE($X$6,$Y$2,$Y$3,$Y$4,),DB!$I:$I,CHOOSE($X$6,$Z$2,$Z$3,$Z$4))</f>
        <v>0</v>
      </c>
      <c r="AX15" s="3">
        <f>COUNTIFS(DB!$E:$E,(LEFT($Z15,4)+IF(MOD(RIGHT($Z15,2)+AX$7,12)=0,QUOTIENT(RIGHT($Z15,2)+AX$7,12)-1,QUOTIENT(RIGHT($Z15,2)+AX$7,12)))&amp;IF(RIGHT($Z15,2)+AX$7&lt;10,"0"&amp;MOD(RIGHT($Z15,2)+AX$7,12),IF(MOD(RIGHT($Z15,2)+AX$7,12)=0,12,IF(MOD(RIGHT($Z15,2)+AX$7,12)&lt;10,"0"&amp;MOD(RIGHT($Z15,2)+AX$7,12),MOD(RIGHT($Z15,2)+AX$7,12)))),DB!$F:$F,$Z15,DB!$I:$I,CHOOSE($X$6,$Y$2,$Y$3,$Y$4,),DB!$I:$I,CHOOSE($X$6,$Z$2,$Z$3,$Z$4))</f>
        <v>0</v>
      </c>
      <c r="AY15" s="3">
        <f>COUNTIFS(DB!$E:$E,(LEFT($Z15,4)+IF(MOD(RIGHT($Z15,2)+AY$7,12)=0,QUOTIENT(RIGHT($Z15,2)+AY$7,12)-1,QUOTIENT(RIGHT($Z15,2)+AY$7,12)))&amp;IF(RIGHT($Z15,2)+AY$7&lt;10,"0"&amp;MOD(RIGHT($Z15,2)+AY$7,12),IF(MOD(RIGHT($Z15,2)+AY$7,12)=0,12,IF(MOD(RIGHT($Z15,2)+AY$7,12)&lt;10,"0"&amp;MOD(RIGHT($Z15,2)+AY$7,12),MOD(RIGHT($Z15,2)+AY$7,12)))),DB!$F:$F,$Z15,DB!$I:$I,CHOOSE($X$6,$Y$2,$Y$3,$Y$4,),DB!$I:$I,CHOOSE($X$6,$Z$2,$Z$3,$Z$4))</f>
        <v>0</v>
      </c>
      <c r="AZ15" s="3">
        <f>COUNTIFS(DB!$E:$E,(LEFT($Z15,4)+IF(MOD(RIGHT($Z15,2)+AZ$7,12)=0,QUOTIENT(RIGHT($Z15,2)+AZ$7,12)-1,QUOTIENT(RIGHT($Z15,2)+AZ$7,12)))&amp;IF(RIGHT($Z15,2)+AZ$7&lt;10,"0"&amp;MOD(RIGHT($Z15,2)+AZ$7,12),IF(MOD(RIGHT($Z15,2)+AZ$7,12)=0,12,IF(MOD(RIGHT($Z15,2)+AZ$7,12)&lt;10,"0"&amp;MOD(RIGHT($Z15,2)+AZ$7,12),MOD(RIGHT($Z15,2)+AZ$7,12)))),DB!$F:$F,$Z15,DB!$I:$I,CHOOSE($X$6,$Y$2,$Y$3,$Y$4,),DB!$I:$I,CHOOSE($X$6,$Z$2,$Z$3,$Z$4))</f>
        <v>0</v>
      </c>
      <c r="BA15" s="3">
        <f>COUNTIFS(DB!$E:$E,(LEFT($Z15,4)+IF(MOD(RIGHT($Z15,2)+BA$7,12)=0,QUOTIENT(RIGHT($Z15,2)+BA$7,12)-1,QUOTIENT(RIGHT($Z15,2)+BA$7,12)))&amp;IF(RIGHT($Z15,2)+BA$7&lt;10,"0"&amp;MOD(RIGHT($Z15,2)+BA$7,12),IF(MOD(RIGHT($Z15,2)+BA$7,12)=0,12,IF(MOD(RIGHT($Z15,2)+BA$7,12)&lt;10,"0"&amp;MOD(RIGHT($Z15,2)+BA$7,12),MOD(RIGHT($Z15,2)+BA$7,12)))),DB!$F:$F,$Z15,DB!$I:$I,CHOOSE($X$6,$Y$2,$Y$3,$Y$4,),DB!$I:$I,CHOOSE($X$6,$Z$2,$Z$3,$Z$4))</f>
        <v>0</v>
      </c>
      <c r="BB15" s="3">
        <f>COUNTIFS(DB!$E:$E,(LEFT($Z15,4)+IF(MOD(RIGHT($Z15,2)+BB$7,12)=0,QUOTIENT(RIGHT($Z15,2)+BB$7,12)-1,QUOTIENT(RIGHT($Z15,2)+BB$7,12)))&amp;IF(RIGHT($Z15,2)+BB$7&lt;10,"0"&amp;MOD(RIGHT($Z15,2)+BB$7,12),IF(MOD(RIGHT($Z15,2)+BB$7,12)=0,12,IF(MOD(RIGHT($Z15,2)+BB$7,12)&lt;10,"0"&amp;MOD(RIGHT($Z15,2)+BB$7,12),MOD(RIGHT($Z15,2)+BB$7,12)))),DB!$F:$F,$Z15,DB!$I:$I,CHOOSE($X$6,$Y$2,$Y$3,$Y$4,),DB!$I:$I,CHOOSE($X$6,$Z$2,$Z$3,$Z$4))</f>
        <v>0</v>
      </c>
      <c r="BC15" s="3">
        <f>COUNTIFS(DB!$E:$E,(LEFT($Z15,4)+IF(MOD(RIGHT($Z15,2)+BC$7,12)=0,QUOTIENT(RIGHT($Z15,2)+BC$7,12)-1,QUOTIENT(RIGHT($Z15,2)+BC$7,12)))&amp;IF(RIGHT($Z15,2)+BC$7&lt;10,"0"&amp;MOD(RIGHT($Z15,2)+BC$7,12),IF(MOD(RIGHT($Z15,2)+BC$7,12)=0,12,IF(MOD(RIGHT($Z15,2)+BC$7,12)&lt;10,"0"&amp;MOD(RIGHT($Z15,2)+BC$7,12),MOD(RIGHT($Z15,2)+BC$7,12)))),DB!$F:$F,$Z15,DB!$I:$I,CHOOSE($X$6,$Y$2,$Y$3,$Y$4,),DB!$I:$I,CHOOSE($X$6,$Z$2,$Z$3,$Z$4))</f>
        <v>0</v>
      </c>
      <c r="BD15" s="3">
        <f>COUNTIFS(DB!$E:$E,(LEFT($Z15,4)+IF(MOD(RIGHT($Z15,2)+BD$7,12)=0,QUOTIENT(RIGHT($Z15,2)+BD$7,12)-1,QUOTIENT(RIGHT($Z15,2)+BD$7,12)))&amp;IF(RIGHT($Z15,2)+BD$7&lt;10,"0"&amp;MOD(RIGHT($Z15,2)+BD$7,12),IF(MOD(RIGHT($Z15,2)+BD$7,12)=0,12,IF(MOD(RIGHT($Z15,2)+BD$7,12)&lt;10,"0"&amp;MOD(RIGHT($Z15,2)+BD$7,12),MOD(RIGHT($Z15,2)+BD$7,12)))),DB!$F:$F,$Z15,DB!$I:$I,CHOOSE($X$6,$Y$2,$Y$3,$Y$4,),DB!$I:$I,CHOOSE($X$6,$Z$2,$Z$3,$Z$4))</f>
        <v>0</v>
      </c>
      <c r="BE15" s="3">
        <f>COUNTIFS(DB!$E:$E,(LEFT($Z15,4)+IF(MOD(RIGHT($Z15,2)+BE$7,12)=0,QUOTIENT(RIGHT($Z15,2)+BE$7,12)-1,QUOTIENT(RIGHT($Z15,2)+BE$7,12)))&amp;IF(RIGHT($Z15,2)+BE$7&lt;10,"0"&amp;MOD(RIGHT($Z15,2)+BE$7,12),IF(MOD(RIGHT($Z15,2)+BE$7,12)=0,12,IF(MOD(RIGHT($Z15,2)+BE$7,12)&lt;10,"0"&amp;MOD(RIGHT($Z15,2)+BE$7,12),MOD(RIGHT($Z15,2)+BE$7,12)))),DB!$F:$F,$Z15,DB!$I:$I,CHOOSE($X$6,$Y$2,$Y$3,$Y$4,),DB!$I:$I,CHOOSE($X$6,$Z$2,$Z$3,$Z$4))</f>
        <v>0</v>
      </c>
      <c r="BF15" s="3">
        <f>COUNTIFS(DB!$E:$E,(LEFT($Z15,4)+IF(MOD(RIGHT($Z15,2)+BF$7,12)=0,QUOTIENT(RIGHT($Z15,2)+BF$7,12)-1,QUOTIENT(RIGHT($Z15,2)+BF$7,12)))&amp;IF(RIGHT($Z15,2)+BF$7&lt;10,"0"&amp;MOD(RIGHT($Z15,2)+BF$7,12),IF(MOD(RIGHT($Z15,2)+BF$7,12)=0,12,IF(MOD(RIGHT($Z15,2)+BF$7,12)&lt;10,"0"&amp;MOD(RIGHT($Z15,2)+BF$7,12),MOD(RIGHT($Z15,2)+BF$7,12)))),DB!$F:$F,$Z15,DB!$I:$I,CHOOSE($X$6,$Y$2,$Y$3,$Y$4,),DB!$I:$I,CHOOSE($X$6,$Z$2,$Z$3,$Z$4))</f>
        <v>0</v>
      </c>
      <c r="BG15" s="3">
        <f>COUNTIFS(DB!$E:$E,(LEFT($Z15,4)+IF(MOD(RIGHT($Z15,2)+BG$7,12)=0,QUOTIENT(RIGHT($Z15,2)+BG$7,12)-1,QUOTIENT(RIGHT($Z15,2)+BG$7,12)))&amp;IF(RIGHT($Z15,2)+BG$7&lt;10,"0"&amp;MOD(RIGHT($Z15,2)+BG$7,12),IF(MOD(RIGHT($Z15,2)+BG$7,12)=0,12,IF(MOD(RIGHT($Z15,2)+BG$7,12)&lt;10,"0"&amp;MOD(RIGHT($Z15,2)+BG$7,12),MOD(RIGHT($Z15,2)+BG$7,12)))),DB!$F:$F,$Z15,DB!$I:$I,CHOOSE($X$6,$Y$2,$Y$3,$Y$4,),DB!$I:$I,CHOOSE($X$6,$Z$2,$Z$3,$Z$4))</f>
        <v>0</v>
      </c>
      <c r="BH15" s="3"/>
      <c r="BI15" s="3"/>
      <c r="BJ15" s="9" t="str">
        <f t="shared" si="15"/>
        <v>201607</v>
      </c>
      <c r="BK15" s="3">
        <f>SUMIFS(DB!$C:$C,DB!$E:$E,(LEFT($BJ15,4)+IF(MOD(RIGHT($BJ15,2)+BK$7,12)=0,QUOTIENT(RIGHT($BJ15,2)+BK$7,12)-1,QUOTIENT(RIGHT($BJ15,2)+BK$7,12)))&amp;IF(RIGHT($BJ15,2)+BK$7&lt;10,"0"&amp;MOD(RIGHT($BJ15,2)+BK$7,12),IF(MOD(RIGHT($BJ15,2)+BK$7,12)=0,12,IF(MOD(RIGHT($BJ15,2)+BK$7,12)&lt;10,"0"&amp;MOD(RIGHT($BJ15,2)+BK$7,12),MOD(RIGHT($BJ15,2)+BK$7,12)))),DB!$I:$I,CHOOSE($X$6,$Y$2,$Y$3,$Y$4,),DB!$I:$I,CHOOSE($X$6,$Z$2,$Z$3,$Z$4),DB!$F:$F,$BJ15)</f>
        <v>1560</v>
      </c>
      <c r="BL15" s="3">
        <f>SUMIFS(DB!$C:$C,DB!$E:$E,(LEFT($BJ15,4)+IF(MOD(RIGHT($BJ15,2)+BL$7,12)=0,QUOTIENT(RIGHT($BJ15,2)+BL$7,12)-1,QUOTIENT(RIGHT($BJ15,2)+BL$7,12)))&amp;IF(RIGHT($BJ15,2)+BL$7&lt;10,"0"&amp;MOD(RIGHT($BJ15,2)+BL$7,12),IF(MOD(RIGHT($BJ15,2)+BL$7,12)=0,12,IF(MOD(RIGHT($BJ15,2)+BL$7,12)&lt;10,"0"&amp;MOD(RIGHT($BJ15,2)+BL$7,12),MOD(RIGHT($BJ15,2)+BL$7,12)))),DB!$I:$I,CHOOSE($X$6,$Y$2,$Y$3,$Y$4,),DB!$I:$I,CHOOSE($X$6,$Z$2,$Z$3,$Z$4),DB!$F:$F,$BJ15)</f>
        <v>1666</v>
      </c>
      <c r="BM15" s="3">
        <f>SUMIFS(DB!$C:$C,DB!$E:$E,(LEFT($BJ15,4)+IF(MOD(RIGHT($BJ15,2)+BM$7,12)=0,QUOTIENT(RIGHT($BJ15,2)+BM$7,12)-1,QUOTIENT(RIGHT($BJ15,2)+BM$7,12)))&amp;IF(RIGHT($BJ15,2)+BM$7&lt;10,"0"&amp;MOD(RIGHT($BJ15,2)+BM$7,12),IF(MOD(RIGHT($BJ15,2)+BM$7,12)=0,12,IF(MOD(RIGHT($BJ15,2)+BM$7,12)&lt;10,"0"&amp;MOD(RIGHT($BJ15,2)+BM$7,12),MOD(RIGHT($BJ15,2)+BM$7,12)))),DB!$I:$I,CHOOSE($X$6,$Y$2,$Y$3,$Y$4,),DB!$I:$I,CHOOSE($X$6,$Z$2,$Z$3,$Z$4),DB!$F:$F,$BJ15)</f>
        <v>0</v>
      </c>
      <c r="BN15" s="3">
        <f>SUMIFS(DB!$C:$C,DB!$E:$E,(LEFT($BJ15,4)+IF(MOD(RIGHT($BJ15,2)+BN$7,12)=0,QUOTIENT(RIGHT($BJ15,2)+BN$7,12)-1,QUOTIENT(RIGHT($BJ15,2)+BN$7,12)))&amp;IF(RIGHT($BJ15,2)+BN$7&lt;10,"0"&amp;MOD(RIGHT($BJ15,2)+BN$7,12),IF(MOD(RIGHT($BJ15,2)+BN$7,12)=0,12,IF(MOD(RIGHT($BJ15,2)+BN$7,12)&lt;10,"0"&amp;MOD(RIGHT($BJ15,2)+BN$7,12),MOD(RIGHT($BJ15,2)+BN$7,12)))),DB!$I:$I,CHOOSE($X$6,$Y$2,$Y$3,$Y$4,),DB!$I:$I,CHOOSE($X$6,$Z$2,$Z$3,$Z$4),DB!$F:$F,$BJ15)</f>
        <v>0</v>
      </c>
      <c r="BO15" s="3">
        <f>SUMIFS(DB!$C:$C,DB!$E:$E,(LEFT($BJ15,4)+IF(MOD(RIGHT($BJ15,2)+BO$7,12)=0,QUOTIENT(RIGHT($BJ15,2)+BO$7,12)-1,QUOTIENT(RIGHT($BJ15,2)+BO$7,12)))&amp;IF(RIGHT($BJ15,2)+BO$7&lt;10,"0"&amp;MOD(RIGHT($BJ15,2)+BO$7,12),IF(MOD(RIGHT($BJ15,2)+BO$7,12)=0,12,IF(MOD(RIGHT($BJ15,2)+BO$7,12)&lt;10,"0"&amp;MOD(RIGHT($BJ15,2)+BO$7,12),MOD(RIGHT($BJ15,2)+BO$7,12)))),DB!$I:$I,CHOOSE($X$6,$Y$2,$Y$3,$Y$4,),DB!$I:$I,CHOOSE($X$6,$Z$2,$Z$3,$Z$4),DB!$F:$F,$BJ15)</f>
        <v>0</v>
      </c>
      <c r="BP15" s="3">
        <f>SUMIFS(DB!$C:$C,DB!$E:$E,(LEFT($BJ15,4)+IF(MOD(RIGHT($BJ15,2)+BP$7,12)=0,QUOTIENT(RIGHT($BJ15,2)+BP$7,12)-1,QUOTIENT(RIGHT($BJ15,2)+BP$7,12)))&amp;IF(RIGHT($BJ15,2)+BP$7&lt;10,"0"&amp;MOD(RIGHT($BJ15,2)+BP$7,12),IF(MOD(RIGHT($BJ15,2)+BP$7,12)=0,12,IF(MOD(RIGHT($BJ15,2)+BP$7,12)&lt;10,"0"&amp;MOD(RIGHT($BJ15,2)+BP$7,12),MOD(RIGHT($BJ15,2)+BP$7,12)))),DB!$I:$I,CHOOSE($X$6,$Y$2,$Y$3,$Y$4,),DB!$I:$I,CHOOSE($X$6,$Z$2,$Z$3,$Z$4),DB!$F:$F,$BJ15)</f>
        <v>0</v>
      </c>
      <c r="BQ15" s="3">
        <f>SUMIFS(DB!$C:$C,DB!$E:$E,(LEFT($BJ15,4)+IF(MOD(RIGHT($BJ15,2)+BQ$7,12)=0,QUOTIENT(RIGHT($BJ15,2)+BQ$7,12)-1,QUOTIENT(RIGHT($BJ15,2)+BQ$7,12)))&amp;IF(RIGHT($BJ15,2)+BQ$7&lt;10,"0"&amp;MOD(RIGHT($BJ15,2)+BQ$7,12),IF(MOD(RIGHT($BJ15,2)+BQ$7,12)=0,12,IF(MOD(RIGHT($BJ15,2)+BQ$7,12)&lt;10,"0"&amp;MOD(RIGHT($BJ15,2)+BQ$7,12),MOD(RIGHT($BJ15,2)+BQ$7,12)))),DB!$I:$I,CHOOSE($X$6,$Y$2,$Y$3,$Y$4,),DB!$I:$I,CHOOSE($X$6,$Z$2,$Z$3,$Z$4),DB!$F:$F,$BJ15)</f>
        <v>0</v>
      </c>
      <c r="BR15" s="3">
        <f>SUMIFS(DB!$C:$C,DB!$E:$E,(LEFT($BJ15,4)+IF(MOD(RIGHT($BJ15,2)+BR$7,12)=0,QUOTIENT(RIGHT($BJ15,2)+BR$7,12)-1,QUOTIENT(RIGHT($BJ15,2)+BR$7,12)))&amp;IF(RIGHT($BJ15,2)+BR$7&lt;10,"0"&amp;MOD(RIGHT($BJ15,2)+BR$7,12),IF(MOD(RIGHT($BJ15,2)+BR$7,12)=0,12,IF(MOD(RIGHT($BJ15,2)+BR$7,12)&lt;10,"0"&amp;MOD(RIGHT($BJ15,2)+BR$7,12),MOD(RIGHT($BJ15,2)+BR$7,12)))),DB!$I:$I,CHOOSE($X$6,$Y$2,$Y$3,$Y$4,),DB!$I:$I,CHOOSE($X$6,$Z$2,$Z$3,$Z$4),DB!$F:$F,$BJ15)</f>
        <v>0</v>
      </c>
      <c r="BS15" s="3">
        <f>SUMIFS(DB!$C:$C,DB!$E:$E,(LEFT($BJ15,4)+IF(MOD(RIGHT($BJ15,2)+BS$7,12)=0,QUOTIENT(RIGHT($BJ15,2)+BS$7,12)-1,QUOTIENT(RIGHT($BJ15,2)+BS$7,12)))&amp;IF(RIGHT($BJ15,2)+BS$7&lt;10,"0"&amp;MOD(RIGHT($BJ15,2)+BS$7,12),IF(MOD(RIGHT($BJ15,2)+BS$7,12)=0,12,IF(MOD(RIGHT($BJ15,2)+BS$7,12)&lt;10,"0"&amp;MOD(RIGHT($BJ15,2)+BS$7,12),MOD(RIGHT($BJ15,2)+BS$7,12)))),DB!$I:$I,CHOOSE($X$6,$Y$2,$Y$3,$Y$4,),DB!$I:$I,CHOOSE($X$6,$Z$2,$Z$3,$Z$4),DB!$F:$F,$BJ15)</f>
        <v>0</v>
      </c>
      <c r="BT15" s="3">
        <f>SUMIFS(DB!$C:$C,DB!$E:$E,(LEFT($BJ15,4)+IF(MOD(RIGHT($BJ15,2)+BT$7,12)=0,QUOTIENT(RIGHT($BJ15,2)+BT$7,12)-1,QUOTIENT(RIGHT($BJ15,2)+BT$7,12)))&amp;IF(RIGHT($BJ15,2)+BT$7&lt;10,"0"&amp;MOD(RIGHT($BJ15,2)+BT$7,12),IF(MOD(RIGHT($BJ15,2)+BT$7,12)=0,12,IF(MOD(RIGHT($BJ15,2)+BT$7,12)&lt;10,"0"&amp;MOD(RIGHT($BJ15,2)+BT$7,12),MOD(RIGHT($BJ15,2)+BT$7,12)))),DB!$I:$I,CHOOSE($X$6,$Y$2,$Y$3,$Y$4,),DB!$I:$I,CHOOSE($X$6,$Z$2,$Z$3,$Z$4),DB!$F:$F,$BJ15)</f>
        <v>0</v>
      </c>
      <c r="BU15" s="3">
        <f>SUMIFS(DB!$C:$C,DB!$E:$E,(LEFT($BJ15,4)+IF(MOD(RIGHT($BJ15,2)+BU$7,12)=0,QUOTIENT(RIGHT($BJ15,2)+BU$7,12)-1,QUOTIENT(RIGHT($BJ15,2)+BU$7,12)))&amp;IF(RIGHT($BJ15,2)+BU$7&lt;10,"0"&amp;MOD(RIGHT($BJ15,2)+BU$7,12),IF(MOD(RIGHT($BJ15,2)+BU$7,12)=0,12,IF(MOD(RIGHT($BJ15,2)+BU$7,12)&lt;10,"0"&amp;MOD(RIGHT($BJ15,2)+BU$7,12),MOD(RIGHT($BJ15,2)+BU$7,12)))),DB!$I:$I,CHOOSE($X$6,$Y$2,$Y$3,$Y$4,),DB!$I:$I,CHOOSE($X$6,$Z$2,$Z$3,$Z$4),DB!$F:$F,$BJ15)</f>
        <v>0</v>
      </c>
      <c r="BV15" s="3">
        <f>SUMIFS(DB!$C:$C,DB!$E:$E,(LEFT($BJ15,4)+IF(MOD(RIGHT($BJ15,2)+BV$7,12)=0,QUOTIENT(RIGHT($BJ15,2)+BV$7,12)-1,QUOTIENT(RIGHT($BJ15,2)+BV$7,12)))&amp;IF(RIGHT($BJ15,2)+BV$7&lt;10,"0"&amp;MOD(RIGHT($BJ15,2)+BV$7,12),IF(MOD(RIGHT($BJ15,2)+BV$7,12)=0,12,IF(MOD(RIGHT($BJ15,2)+BV$7,12)&lt;10,"0"&amp;MOD(RIGHT($BJ15,2)+BV$7,12),MOD(RIGHT($BJ15,2)+BV$7,12)))),DB!$I:$I,CHOOSE($X$6,$Y$2,$Y$3,$Y$4,),DB!$I:$I,CHOOSE($X$6,$Z$2,$Z$3,$Z$4),DB!$F:$F,$BJ15)</f>
        <v>0</v>
      </c>
      <c r="BW15" s="3">
        <f>SUMIFS(DB!$C:$C,DB!$E:$E,(LEFT($BJ15,4)+IF(MOD(RIGHT($BJ15,2)+BW$7,12)=0,QUOTIENT(RIGHT($BJ15,2)+BW$7,12)-1,QUOTIENT(RIGHT($BJ15,2)+BW$7,12)))&amp;IF(RIGHT($BJ15,2)+BW$7&lt;10,"0"&amp;MOD(RIGHT($BJ15,2)+BW$7,12),IF(MOD(RIGHT($BJ15,2)+BW$7,12)=0,12,IF(MOD(RIGHT($BJ15,2)+BW$7,12)&lt;10,"0"&amp;MOD(RIGHT($BJ15,2)+BW$7,12),MOD(RIGHT($BJ15,2)+BW$7,12)))),DB!$I:$I,CHOOSE($X$6,$Y$2,$Y$3,$Y$4,),DB!$I:$I,CHOOSE($X$6,$Z$2,$Z$3,$Z$4),DB!$F:$F,$BJ15)</f>
        <v>0</v>
      </c>
      <c r="BX15" s="3">
        <f>SUMIFS(DB!$C:$C,DB!$E:$E,(LEFT($BJ15,4)+IF(MOD(RIGHT($BJ15,2)+BX$7,12)=0,QUOTIENT(RIGHT($BJ15,2)+BX$7,12)-1,QUOTIENT(RIGHT($BJ15,2)+BX$7,12)))&amp;IF(RIGHT($BJ15,2)+BX$7&lt;10,"0"&amp;MOD(RIGHT($BJ15,2)+BX$7,12),IF(MOD(RIGHT($BJ15,2)+BX$7,12)=0,12,IF(MOD(RIGHT($BJ15,2)+BX$7,12)&lt;10,"0"&amp;MOD(RIGHT($BJ15,2)+BX$7,12),MOD(RIGHT($BJ15,2)+BX$7,12)))),DB!$I:$I,CHOOSE($X$6,$Y$2,$Y$3,$Y$4,),DB!$I:$I,CHOOSE($X$6,$Z$2,$Z$3,$Z$4),DB!$F:$F,$BJ15)</f>
        <v>0</v>
      </c>
      <c r="BY15" s="3">
        <f>SUMIFS(DB!$C:$C,DB!$E:$E,(LEFT($BJ15,4)+IF(MOD(RIGHT($BJ15,2)+BY$7,12)=0,QUOTIENT(RIGHT($BJ15,2)+BY$7,12)-1,QUOTIENT(RIGHT($BJ15,2)+BY$7,12)))&amp;IF(RIGHT($BJ15,2)+BY$7&lt;10,"0"&amp;MOD(RIGHT($BJ15,2)+BY$7,12),IF(MOD(RIGHT($BJ15,2)+BY$7,12)=0,12,IF(MOD(RIGHT($BJ15,2)+BY$7,12)&lt;10,"0"&amp;MOD(RIGHT($BJ15,2)+BY$7,12),MOD(RIGHT($BJ15,2)+BY$7,12)))),DB!$I:$I,CHOOSE($X$6,$Y$2,$Y$3,$Y$4,),DB!$I:$I,CHOOSE($X$6,$Z$2,$Z$3,$Z$4),DB!$F:$F,$BJ15)</f>
        <v>0</v>
      </c>
      <c r="BZ15" s="3"/>
      <c r="CB15" s="9" t="str">
        <f t="shared" si="16"/>
        <v>201607</v>
      </c>
      <c r="CC15" s="16">
        <f t="shared" si="17"/>
        <v>65</v>
      </c>
      <c r="CD15" s="16">
        <f t="shared" si="18"/>
        <v>104.125</v>
      </c>
      <c r="CE15" s="16">
        <f t="shared" si="19"/>
        <v>0</v>
      </c>
      <c r="CF15" s="16">
        <f t="shared" si="20"/>
        <v>0</v>
      </c>
      <c r="CG15" s="16">
        <f t="shared" si="21"/>
        <v>0</v>
      </c>
      <c r="CH15" s="16">
        <f t="shared" si="22"/>
        <v>0</v>
      </c>
      <c r="CI15" s="16">
        <f t="shared" si="23"/>
        <v>0</v>
      </c>
      <c r="CJ15" s="16">
        <f t="shared" si="24"/>
        <v>0</v>
      </c>
      <c r="CK15" s="16">
        <f t="shared" si="25"/>
        <v>0</v>
      </c>
      <c r="CL15" s="16">
        <f t="shared" si="26"/>
        <v>0</v>
      </c>
      <c r="CM15" s="16">
        <f t="shared" si="27"/>
        <v>0</v>
      </c>
      <c r="CN15" s="16">
        <f t="shared" si="28"/>
        <v>0</v>
      </c>
      <c r="CO15" s="16">
        <f t="shared" si="29"/>
        <v>0</v>
      </c>
      <c r="CP15" s="16">
        <f t="shared" si="30"/>
        <v>0</v>
      </c>
      <c r="CQ15" s="16">
        <f t="shared" si="31"/>
        <v>0</v>
      </c>
      <c r="CT15" s="9" t="str">
        <f t="shared" si="32"/>
        <v>201607</v>
      </c>
      <c r="CU15" s="16">
        <f t="shared" si="33"/>
        <v>1</v>
      </c>
      <c r="CV15" s="16">
        <f t="shared" si="34"/>
        <v>1</v>
      </c>
      <c r="CW15" s="16">
        <f t="shared" si="35"/>
        <v>0</v>
      </c>
      <c r="CX15" s="16">
        <f t="shared" si="36"/>
        <v>0</v>
      </c>
      <c r="CY15" s="16">
        <f t="shared" si="37"/>
        <v>0</v>
      </c>
      <c r="CZ15" s="16">
        <f t="shared" si="38"/>
        <v>0</v>
      </c>
      <c r="DA15" s="16">
        <f t="shared" si="39"/>
        <v>0</v>
      </c>
      <c r="DB15" s="16">
        <f t="shared" si="40"/>
        <v>0</v>
      </c>
      <c r="DC15" s="16">
        <f t="shared" si="41"/>
        <v>0</v>
      </c>
      <c r="DD15" s="16">
        <f t="shared" si="42"/>
        <v>0</v>
      </c>
      <c r="DE15" s="16">
        <f t="shared" si="43"/>
        <v>0</v>
      </c>
      <c r="DF15" s="16">
        <f t="shared" si="44"/>
        <v>0</v>
      </c>
      <c r="DG15" s="16">
        <f t="shared" si="45"/>
        <v>0</v>
      </c>
      <c r="DH15" s="16">
        <f t="shared" si="46"/>
        <v>0</v>
      </c>
      <c r="DI15" s="16">
        <f t="shared" si="47"/>
        <v>0</v>
      </c>
    </row>
    <row r="16" spans="1:113" x14ac:dyDescent="0.2">
      <c r="A16">
        <f t="shared" si="49"/>
        <v>7</v>
      </c>
      <c r="B16" s="6" t="str">
        <f t="shared" si="50"/>
        <v>201608</v>
      </c>
      <c r="C16" s="3">
        <f>COUNTIFS(DB!$G:$G,1,DB!$F:$F,"&lt;="&amp;B16)</f>
        <v>272</v>
      </c>
      <c r="D16" s="3">
        <f t="shared" si="48"/>
        <v>167</v>
      </c>
      <c r="E16" s="15">
        <f t="shared" si="11"/>
        <v>32</v>
      </c>
      <c r="F16" s="17">
        <f>COUNTIFS(DB!$E:$E,$B16,DB!$I:$I,$Y$2,DB!$I:$I,$Z$2,DB!$H:$H,1)</f>
        <v>25</v>
      </c>
      <c r="G16" s="18">
        <f>COUNTIFS(DB!$E:$E,$B16,DB!$I:$I,$Y$3,DB!$I:$I,$Z$3,DB!$H:$H,1)</f>
        <v>50</v>
      </c>
      <c r="H16" s="18">
        <f>COUNTIFS(DB!$E:$E,$B16,DB!$I:$I,$Y$4,DB!$I:$I,$Z$4,DB!$H:$H,1)</f>
        <v>92</v>
      </c>
      <c r="I16" s="17">
        <f>COUNTIFS(DB!$E:$E,$B16,DB!$F:$F,$B16,DB!$I:$I,$Y$2,DB!$I:$I,$Z$2,DB!$H:$H,1)</f>
        <v>4</v>
      </c>
      <c r="J16" s="18">
        <f>COUNTIFS(DB!$E:$E,$B16,DB!$F:$F,$B16,DB!$I:$I,$Y$3,DB!$I:$I,$Z$3,DB!$H:$H,1)</f>
        <v>7</v>
      </c>
      <c r="K16" s="18">
        <f>COUNTIFS(DB!$E:$E,$B16,DB!$F:$F,$B16,DB!$I:$I,$Y$4,DB!$I:$I,$Z$4,DB!$H:$H,1)</f>
        <v>21</v>
      </c>
      <c r="L16" s="18"/>
      <c r="M16" s="3">
        <f>SUMIFS(DB!$C:$C,DB!$E:$E,$B16)</f>
        <v>95001</v>
      </c>
      <c r="N16" s="3">
        <f>SUMIFS(DB!$C:$C,DB!$E:$E,$B16,DB!$I:$I,$Y$2,DB!$I:$I,$Z$2)</f>
        <v>64435</v>
      </c>
      <c r="O16" s="3">
        <f>SUMIFS(DB!$C:$C,DB!$E:$E,$B16,DB!$I:$I,$Y$3,DB!$I:$I,$Z$3)</f>
        <v>23411</v>
      </c>
      <c r="P16" s="3">
        <f>SUMIFS(DB!$C:$C,DB!$E:$E,$B16,DB!$I:$I,$Y$4,DB!$I:$I,$Z$4)</f>
        <v>7155</v>
      </c>
      <c r="Q16" s="3"/>
      <c r="R16" s="15">
        <f t="shared" si="12"/>
        <v>10508</v>
      </c>
      <c r="S16" s="17">
        <f>SUMIFS(DB!$C:$C,DB!$E:$E,(LEFT($Z16,4)+IF(RIGHT($Z16,2)+AA$7=12,0,QUOTIENT(RIGHT($Z16,2)+AA$7,12)))&amp;IF(RIGHT($Z16,2)+AA$7&lt;10,"0"&amp;MOD(RIGHT($Z16,2)+AA$7,12),IF(MOD(RIGHT($Z16,2)+AA$7,12)=0,12,IF(MOD(RIGHT($Z16,2)+AA$7,12)&lt;10,"0"&amp;MOD(RIGHT($Z16,2)+AA$7,12),MOD(RIGHT($Z16,2)+AA$7,12)))),DB!$F:$F,$Z16,DB!$I:$I,$Y$2,DB!$I:$I,$Z$2)</f>
        <v>5670</v>
      </c>
      <c r="T16" s="18">
        <f>SUMIFS(DB!$C:$C,DB!$E:$E,(LEFT($Z16,4)+IF(RIGHT($Z16,2)+AA$7=12,0,QUOTIENT(RIGHT($Z16,2)+AA$7,12)))&amp;IF(RIGHT($Z16,2)+AA$7&lt;10,"0"&amp;MOD(RIGHT($Z16,2)+AA$7,12),IF(MOD(RIGHT($Z16,2)+AA$7,12)=0,12,IF(MOD(RIGHT($Z16,2)+AA$7,12)&lt;10,"0"&amp;MOD(RIGHT($Z16,2)+AA$7,12),MOD(RIGHT($Z16,2)+AA$7,12)))),DB!$F:$F,$Z16,DB!$I:$I,$Y$3,DB!$I:$I,$Z$3)</f>
        <v>3493</v>
      </c>
      <c r="U16" s="18">
        <f>SUMIFS(DB!$C:$C,DB!$E:$E,(LEFT($Z16,4)+IF(RIGHT($Z16,2)+AA$7=12,0,QUOTIENT(RIGHT($Z16,2)+AA$7,12)))&amp;IF(RIGHT($Z16,2)+AA$7&lt;10,"0"&amp;MOD(RIGHT($Z16,2)+AA$7,12),IF(MOD(RIGHT($Z16,2)+AA$7,12)=0,12,IF(MOD(RIGHT($Z16,2)+AA$7,12)&lt;10,"0"&amp;MOD(RIGHT($Z16,2)+AA$7,12),MOD(RIGHT($Z16,2)+AA$7,12)))),DB!$F:$F,$Z16,DB!$I:$I,$Y$4,DB!$I:$I,$Z$4)</f>
        <v>1345</v>
      </c>
      <c r="V16" s="18"/>
      <c r="Z16" s="6" t="str">
        <f t="shared" si="13"/>
        <v>201608</v>
      </c>
      <c r="AA16" s="3">
        <f>COUNTIFS(DB!$E:$E,(LEFT($Z16,4)+IF(MOD(RIGHT($Z16,2)+AA$7,12)=0,QUOTIENT(RIGHT($Z16,2)+AA$7,12)-1,QUOTIENT(RIGHT($Z16,2)+AA$7,12)))&amp;IF(RIGHT($Z16,2)+AA$7&lt;10,"0"&amp;MOD(RIGHT($Z16,2)+AA$7,12),IF(MOD(RIGHT($Z16,2)+AA$7,12)=0,12,IF(MOD(RIGHT($Z16,2)+AA$7,12)&lt;10,"0"&amp;MOD(RIGHT($Z16,2)+AA$7,12),MOD(RIGHT($Z16,2)+AA$7,12)))),DB!$F:$F,$Z16,DB!$I:$I,CHOOSE($X$6,$Y$2,$Y$3,$Y$4,),DB!$I:$I,CHOOSE($X$6,$Z$2,$Z$3,$Z$4),DB!$H:$H,1)</f>
        <v>21</v>
      </c>
      <c r="AB16" s="3">
        <f>COUNTIFS(DB!$E:$E,(LEFT($Z16,4)+IF(MOD(RIGHT($Z16,2)+AB$7,12)=0,QUOTIENT(RIGHT($Z16,2)+AB$7,12)-1,QUOTIENT(RIGHT($Z16,2)+AB$7,12)))&amp;IF(RIGHT($Z16,2)+AB$7&lt;10,"0"&amp;MOD(RIGHT($Z16,2)+AB$7,12),IF(MOD(RIGHT($Z16,2)+AB$7,12)=0,12,IF(MOD(RIGHT($Z16,2)+AB$7,12)&lt;10,"0"&amp;MOD(RIGHT($Z16,2)+AB$7,12),MOD(RIGHT($Z16,2)+AB$7,12)))),DB!$F:$F,$Z16,DB!$I:$I,CHOOSE($X$6,$Y$2,$Y$3,$Y$4,),DB!$I:$I,CHOOSE($X$6,$Z$2,$Z$3,$Z$4),DB!$H:$H,1)</f>
        <v>0</v>
      </c>
      <c r="AC16" s="3">
        <f>COUNTIFS(DB!$E:$E,(LEFT($Z16,4)+IF(MOD(RIGHT($Z16,2)+AC$7,12)=0,QUOTIENT(RIGHT($Z16,2)+AC$7,12)-1,QUOTIENT(RIGHT($Z16,2)+AC$7,12)))&amp;IF(RIGHT($Z16,2)+AC$7&lt;10,"0"&amp;MOD(RIGHT($Z16,2)+AC$7,12),IF(MOD(RIGHT($Z16,2)+AC$7,12)=0,12,IF(MOD(RIGHT($Z16,2)+AC$7,12)&lt;10,"0"&amp;MOD(RIGHT($Z16,2)+AC$7,12),MOD(RIGHT($Z16,2)+AC$7,12)))),DB!$F:$F,$Z16,DB!$I:$I,CHOOSE($X$6,$Y$2,$Y$3,$Y$4,),DB!$I:$I,CHOOSE($X$6,$Z$2,$Z$3,$Z$4),DB!$H:$H,1)</f>
        <v>0</v>
      </c>
      <c r="AD16" s="3">
        <f>COUNTIFS(DB!$E:$E,(LEFT($Z16,4)+IF(MOD(RIGHT($Z16,2)+AD$7,12)=0,QUOTIENT(RIGHT($Z16,2)+AD$7,12)-1,QUOTIENT(RIGHT($Z16,2)+AD$7,12)))&amp;IF(RIGHT($Z16,2)+AD$7&lt;10,"0"&amp;MOD(RIGHT($Z16,2)+AD$7,12),IF(MOD(RIGHT($Z16,2)+AD$7,12)=0,12,IF(MOD(RIGHT($Z16,2)+AD$7,12)&lt;10,"0"&amp;MOD(RIGHT($Z16,2)+AD$7,12),MOD(RIGHT($Z16,2)+AD$7,12)))),DB!$F:$F,$Z16,DB!$I:$I,CHOOSE($X$6,$Y$2,$Y$3,$Y$4,),DB!$I:$I,CHOOSE($X$6,$Z$2,$Z$3,$Z$4),DB!$H:$H,1)</f>
        <v>0</v>
      </c>
      <c r="AE16" s="3">
        <f>COUNTIFS(DB!$E:$E,(LEFT($Z16,4)+IF(MOD(RIGHT($Z16,2)+AE$7,12)=0,QUOTIENT(RIGHT($Z16,2)+AE$7,12)-1,QUOTIENT(RIGHT($Z16,2)+AE$7,12)))&amp;IF(RIGHT($Z16,2)+AE$7&lt;10,"0"&amp;MOD(RIGHT($Z16,2)+AE$7,12),IF(MOD(RIGHT($Z16,2)+AE$7,12)=0,12,IF(MOD(RIGHT($Z16,2)+AE$7,12)&lt;10,"0"&amp;MOD(RIGHT($Z16,2)+AE$7,12),MOD(RIGHT($Z16,2)+AE$7,12)))),DB!$F:$F,$Z16,DB!$I:$I,CHOOSE($X$6,$Y$2,$Y$3,$Y$4,),DB!$I:$I,CHOOSE($X$6,$Z$2,$Z$3,$Z$4),DB!$H:$H,1)</f>
        <v>0</v>
      </c>
      <c r="AF16" s="3">
        <f>COUNTIFS(DB!$E:$E,(LEFT($Z16,4)+IF(MOD(RIGHT($Z16,2)+AF$7,12)=0,QUOTIENT(RIGHT($Z16,2)+AF$7,12)-1,QUOTIENT(RIGHT($Z16,2)+AF$7,12)))&amp;IF(RIGHT($Z16,2)+AF$7&lt;10,"0"&amp;MOD(RIGHT($Z16,2)+AF$7,12),IF(MOD(RIGHT($Z16,2)+AF$7,12)=0,12,IF(MOD(RIGHT($Z16,2)+AF$7,12)&lt;10,"0"&amp;MOD(RIGHT($Z16,2)+AF$7,12),MOD(RIGHT($Z16,2)+AF$7,12)))),DB!$F:$F,$Z16,DB!$I:$I,CHOOSE($X$6,$Y$2,$Y$3,$Y$4,),DB!$I:$I,CHOOSE($X$6,$Z$2,$Z$3,$Z$4),DB!$H:$H,1)</f>
        <v>0</v>
      </c>
      <c r="AG16" s="3">
        <f>COUNTIFS(DB!$E:$E,(LEFT($Z16,4)+IF(MOD(RIGHT($Z16,2)+AG$7,12)=0,QUOTIENT(RIGHT($Z16,2)+AG$7,12)-1,QUOTIENT(RIGHT($Z16,2)+AG$7,12)))&amp;IF(RIGHT($Z16,2)+AG$7&lt;10,"0"&amp;MOD(RIGHT($Z16,2)+AG$7,12),IF(MOD(RIGHT($Z16,2)+AG$7,12)=0,12,IF(MOD(RIGHT($Z16,2)+AG$7,12)&lt;10,"0"&amp;MOD(RIGHT($Z16,2)+AG$7,12),MOD(RIGHT($Z16,2)+AG$7,12)))),DB!$F:$F,$Z16,DB!$I:$I,CHOOSE($X$6,$Y$2,$Y$3,$Y$4,),DB!$I:$I,CHOOSE($X$6,$Z$2,$Z$3,$Z$4),DB!$H:$H,1)</f>
        <v>0</v>
      </c>
      <c r="AH16" s="3">
        <f>COUNTIFS(DB!$E:$E,(LEFT($Z16,4)+IF(MOD(RIGHT($Z16,2)+AH$7,12)=0,QUOTIENT(RIGHT($Z16,2)+AH$7,12)-1,QUOTIENT(RIGHT($Z16,2)+AH$7,12)))&amp;IF(RIGHT($Z16,2)+AH$7&lt;10,"0"&amp;MOD(RIGHT($Z16,2)+AH$7,12),IF(MOD(RIGHT($Z16,2)+AH$7,12)=0,12,IF(MOD(RIGHT($Z16,2)+AH$7,12)&lt;10,"0"&amp;MOD(RIGHT($Z16,2)+AH$7,12),MOD(RIGHT($Z16,2)+AH$7,12)))),DB!$F:$F,$Z16,DB!$I:$I,CHOOSE($X$6,$Y$2,$Y$3,$Y$4,),DB!$I:$I,CHOOSE($X$6,$Z$2,$Z$3,$Z$4),DB!$H:$H,1)</f>
        <v>0</v>
      </c>
      <c r="AI16" s="3">
        <f>COUNTIFS(DB!$E:$E,(LEFT($Z16,4)+IF(MOD(RIGHT($Z16,2)+AI$7,12)=0,QUOTIENT(RIGHT($Z16,2)+AI$7,12)-1,QUOTIENT(RIGHT($Z16,2)+AI$7,12)))&amp;IF(RIGHT($Z16,2)+AI$7&lt;10,"0"&amp;MOD(RIGHT($Z16,2)+AI$7,12),IF(MOD(RIGHT($Z16,2)+AI$7,12)=0,12,IF(MOD(RIGHT($Z16,2)+AI$7,12)&lt;10,"0"&amp;MOD(RIGHT($Z16,2)+AI$7,12),MOD(RIGHT($Z16,2)+AI$7,12)))),DB!$F:$F,$Z16,DB!$I:$I,CHOOSE($X$6,$Y$2,$Y$3,$Y$4,),DB!$I:$I,CHOOSE($X$6,$Z$2,$Z$3,$Z$4),DB!$H:$H,1)</f>
        <v>0</v>
      </c>
      <c r="AJ16" s="3">
        <f>COUNTIFS(DB!$E:$E,(LEFT($Z16,4)+IF(MOD(RIGHT($Z16,2)+AJ$7,12)=0,QUOTIENT(RIGHT($Z16,2)+AJ$7,12)-1,QUOTIENT(RIGHT($Z16,2)+AJ$7,12)))&amp;IF(RIGHT($Z16,2)+AJ$7&lt;10,"0"&amp;MOD(RIGHT($Z16,2)+AJ$7,12),IF(MOD(RIGHT($Z16,2)+AJ$7,12)=0,12,IF(MOD(RIGHT($Z16,2)+AJ$7,12)&lt;10,"0"&amp;MOD(RIGHT($Z16,2)+AJ$7,12),MOD(RIGHT($Z16,2)+AJ$7,12)))),DB!$F:$F,$Z16,DB!$I:$I,CHOOSE($X$6,$Y$2,$Y$3,$Y$4,),DB!$I:$I,CHOOSE($X$6,$Z$2,$Z$3,$Z$4),DB!$H:$H,1)</f>
        <v>0</v>
      </c>
      <c r="AK16" s="3">
        <f>COUNTIFS(DB!$E:$E,(LEFT($Z16,4)+IF(MOD(RIGHT($Z16,2)+AK$7,12)=0,QUOTIENT(RIGHT($Z16,2)+AK$7,12)-1,QUOTIENT(RIGHT($Z16,2)+AK$7,12)))&amp;IF(RIGHT($Z16,2)+AK$7&lt;10,"0"&amp;MOD(RIGHT($Z16,2)+AK$7,12),IF(MOD(RIGHT($Z16,2)+AK$7,12)=0,12,IF(MOD(RIGHT($Z16,2)+AK$7,12)&lt;10,"0"&amp;MOD(RIGHT($Z16,2)+AK$7,12),MOD(RIGHT($Z16,2)+AK$7,12)))),DB!$F:$F,$Z16,DB!$I:$I,CHOOSE($X$6,$Y$2,$Y$3,$Y$4,),DB!$I:$I,CHOOSE($X$6,$Z$2,$Z$3,$Z$4),DB!$H:$H,1)</f>
        <v>0</v>
      </c>
      <c r="AL16" s="3">
        <f>COUNTIFS(DB!$E:$E,(LEFT($Z16,4)+IF(MOD(RIGHT($Z16,2)+AL$7,12)=0,QUOTIENT(RIGHT($Z16,2)+AL$7,12)-1,QUOTIENT(RIGHT($Z16,2)+AL$7,12)))&amp;IF(RIGHT($Z16,2)+AL$7&lt;10,"0"&amp;MOD(RIGHT($Z16,2)+AL$7,12),IF(MOD(RIGHT($Z16,2)+AL$7,12)=0,12,IF(MOD(RIGHT($Z16,2)+AL$7,12)&lt;10,"0"&amp;MOD(RIGHT($Z16,2)+AL$7,12),MOD(RIGHT($Z16,2)+AL$7,12)))),DB!$F:$F,$Z16,DB!$I:$I,CHOOSE($X$6,$Y$2,$Y$3,$Y$4,),DB!$I:$I,CHOOSE($X$6,$Z$2,$Z$3,$Z$4),DB!$H:$H,1)</f>
        <v>0</v>
      </c>
      <c r="AM16" s="3">
        <f>COUNTIFS(DB!$E:$E,(LEFT($Z16,4)+IF(MOD(RIGHT($Z16,2)+AM$7,12)=0,QUOTIENT(RIGHT($Z16,2)+AM$7,12)-1,QUOTIENT(RIGHT($Z16,2)+AM$7,12)))&amp;IF(RIGHT($Z16,2)+AM$7&lt;10,"0"&amp;MOD(RIGHT($Z16,2)+AM$7,12),IF(MOD(RIGHT($Z16,2)+AM$7,12)=0,12,IF(MOD(RIGHT($Z16,2)+AM$7,12)&lt;10,"0"&amp;MOD(RIGHT($Z16,2)+AM$7,12),MOD(RIGHT($Z16,2)+AM$7,12)))),DB!$F:$F,$Z16,DB!$I:$I,CHOOSE($X$6,$Y$2,$Y$3,$Y$4,),DB!$I:$I,CHOOSE($X$6,$Z$2,$Z$3,$Z$4),DB!$H:$H,1)</f>
        <v>0</v>
      </c>
      <c r="AN16" s="3">
        <f>COUNTIFS(DB!$E:$E,(LEFT($Z16,4)+IF(MOD(RIGHT($Z16,2)+AN$7,12)=0,QUOTIENT(RIGHT($Z16,2)+AN$7,12)-1,QUOTIENT(RIGHT($Z16,2)+AN$7,12)))&amp;IF(RIGHT($Z16,2)+AN$7&lt;10,"0"&amp;MOD(RIGHT($Z16,2)+AN$7,12),IF(MOD(RIGHT($Z16,2)+AN$7,12)=0,12,IF(MOD(RIGHT($Z16,2)+AN$7,12)&lt;10,"0"&amp;MOD(RIGHT($Z16,2)+AN$7,12),MOD(RIGHT($Z16,2)+AN$7,12)))),DB!$F:$F,$Z16,DB!$I:$I,CHOOSE($X$6,$Y$2,$Y$3,$Y$4,),DB!$I:$I,CHOOSE($X$6,$Z$2,$Z$3,$Z$4),DB!$H:$H,1)</f>
        <v>0</v>
      </c>
      <c r="AO16" s="3">
        <f>COUNTIFS(DB!$E:$E,(LEFT($Z16,4)+IF(MOD(RIGHT($Z16,2)+AO$7,12)=0,QUOTIENT(RIGHT($Z16,2)+AO$7,12)-1,QUOTIENT(RIGHT($Z16,2)+AO$7,12)))&amp;IF(RIGHT($Z16,2)+AO$7&lt;10,"0"&amp;MOD(RIGHT($Z16,2)+AO$7,12),IF(MOD(RIGHT($Z16,2)+AO$7,12)=0,12,IF(MOD(RIGHT($Z16,2)+AO$7,12)&lt;10,"0"&amp;MOD(RIGHT($Z16,2)+AO$7,12),MOD(RIGHT($Z16,2)+AO$7,12)))),DB!$F:$F,$Z16,DB!$I:$I,CHOOSE($X$6,$Y$2,$Y$3,$Y$4,),DB!$I:$I,CHOOSE($X$6,$Z$2,$Z$3,$Z$4),DB!$H:$H,1)</f>
        <v>0</v>
      </c>
      <c r="AP16" s="3"/>
      <c r="AQ16" s="3"/>
      <c r="AR16" s="9" t="str">
        <f t="shared" si="14"/>
        <v>201608</v>
      </c>
      <c r="AS16" s="3">
        <f>COUNTIFS(DB!$E:$E,(LEFT($Z16,4)+IF(MOD(RIGHT($Z16,2)+AS$7,12)=0,QUOTIENT(RIGHT($Z16,2)+AS$7,12)-1,QUOTIENT(RIGHT($Z16,2)+AS$7,12)))&amp;IF(RIGHT($Z16,2)+AS$7&lt;10,"0"&amp;MOD(RIGHT($Z16,2)+AS$7,12),IF(MOD(RIGHT($Z16,2)+AS$7,12)=0,12,IF(MOD(RIGHT($Z16,2)+AS$7,12)&lt;10,"0"&amp;MOD(RIGHT($Z16,2)+AS$7,12),MOD(RIGHT($Z16,2)+AS$7,12)))),DB!$F:$F,$Z16,DB!$I:$I,CHOOSE($X$6,$Y$2,$Y$3,$Y$4,),DB!$I:$I,CHOOSE($X$6,$Z$2,$Z$3,$Z$4))</f>
        <v>21</v>
      </c>
      <c r="AT16" s="3">
        <f>COUNTIFS(DB!$E:$E,(LEFT($Z16,4)+IF(MOD(RIGHT($Z16,2)+AT$7,12)=0,QUOTIENT(RIGHT($Z16,2)+AT$7,12)-1,QUOTIENT(RIGHT($Z16,2)+AT$7,12)))&amp;IF(RIGHT($Z16,2)+AT$7&lt;10,"0"&amp;MOD(RIGHT($Z16,2)+AT$7,12),IF(MOD(RIGHT($Z16,2)+AT$7,12)=0,12,IF(MOD(RIGHT($Z16,2)+AT$7,12)&lt;10,"0"&amp;MOD(RIGHT($Z16,2)+AT$7,12),MOD(RIGHT($Z16,2)+AT$7,12)))),DB!$F:$F,$Z16,DB!$I:$I,CHOOSE($X$6,$Y$2,$Y$3,$Y$4,),DB!$I:$I,CHOOSE($X$6,$Z$2,$Z$3,$Z$4))</f>
        <v>0</v>
      </c>
      <c r="AU16" s="3">
        <f>COUNTIFS(DB!$E:$E,(LEFT($Z16,4)+IF(MOD(RIGHT($Z16,2)+AU$7,12)=0,QUOTIENT(RIGHT($Z16,2)+AU$7,12)-1,QUOTIENT(RIGHT($Z16,2)+AU$7,12)))&amp;IF(RIGHT($Z16,2)+AU$7&lt;10,"0"&amp;MOD(RIGHT($Z16,2)+AU$7,12),IF(MOD(RIGHT($Z16,2)+AU$7,12)=0,12,IF(MOD(RIGHT($Z16,2)+AU$7,12)&lt;10,"0"&amp;MOD(RIGHT($Z16,2)+AU$7,12),MOD(RIGHT($Z16,2)+AU$7,12)))),DB!$F:$F,$Z16,DB!$I:$I,CHOOSE($X$6,$Y$2,$Y$3,$Y$4,),DB!$I:$I,CHOOSE($X$6,$Z$2,$Z$3,$Z$4))</f>
        <v>0</v>
      </c>
      <c r="AV16" s="3">
        <f>COUNTIFS(DB!$E:$E,(LEFT($Z16,4)+IF(MOD(RIGHT($Z16,2)+AV$7,12)=0,QUOTIENT(RIGHT($Z16,2)+AV$7,12)-1,QUOTIENT(RIGHT($Z16,2)+AV$7,12)))&amp;IF(RIGHT($Z16,2)+AV$7&lt;10,"0"&amp;MOD(RIGHT($Z16,2)+AV$7,12),IF(MOD(RIGHT($Z16,2)+AV$7,12)=0,12,IF(MOD(RIGHT($Z16,2)+AV$7,12)&lt;10,"0"&amp;MOD(RIGHT($Z16,2)+AV$7,12),MOD(RIGHT($Z16,2)+AV$7,12)))),DB!$F:$F,$Z16,DB!$I:$I,CHOOSE($X$6,$Y$2,$Y$3,$Y$4,),DB!$I:$I,CHOOSE($X$6,$Z$2,$Z$3,$Z$4))</f>
        <v>0</v>
      </c>
      <c r="AW16" s="3">
        <f>COUNTIFS(DB!$E:$E,(LEFT($Z16,4)+IF(MOD(RIGHT($Z16,2)+AW$7,12)=0,QUOTIENT(RIGHT($Z16,2)+AW$7,12)-1,QUOTIENT(RIGHT($Z16,2)+AW$7,12)))&amp;IF(RIGHT($Z16,2)+AW$7&lt;10,"0"&amp;MOD(RIGHT($Z16,2)+AW$7,12),IF(MOD(RIGHT($Z16,2)+AW$7,12)=0,12,IF(MOD(RIGHT($Z16,2)+AW$7,12)&lt;10,"0"&amp;MOD(RIGHT($Z16,2)+AW$7,12),MOD(RIGHT($Z16,2)+AW$7,12)))),DB!$F:$F,$Z16,DB!$I:$I,CHOOSE($X$6,$Y$2,$Y$3,$Y$4,),DB!$I:$I,CHOOSE($X$6,$Z$2,$Z$3,$Z$4))</f>
        <v>0</v>
      </c>
      <c r="AX16" s="3">
        <f>COUNTIFS(DB!$E:$E,(LEFT($Z16,4)+IF(MOD(RIGHT($Z16,2)+AX$7,12)=0,QUOTIENT(RIGHT($Z16,2)+AX$7,12)-1,QUOTIENT(RIGHT($Z16,2)+AX$7,12)))&amp;IF(RIGHT($Z16,2)+AX$7&lt;10,"0"&amp;MOD(RIGHT($Z16,2)+AX$7,12),IF(MOD(RIGHT($Z16,2)+AX$7,12)=0,12,IF(MOD(RIGHT($Z16,2)+AX$7,12)&lt;10,"0"&amp;MOD(RIGHT($Z16,2)+AX$7,12),MOD(RIGHT($Z16,2)+AX$7,12)))),DB!$F:$F,$Z16,DB!$I:$I,CHOOSE($X$6,$Y$2,$Y$3,$Y$4,),DB!$I:$I,CHOOSE($X$6,$Z$2,$Z$3,$Z$4))</f>
        <v>0</v>
      </c>
      <c r="AY16" s="3">
        <f>COUNTIFS(DB!$E:$E,(LEFT($Z16,4)+IF(MOD(RIGHT($Z16,2)+AY$7,12)=0,QUOTIENT(RIGHT($Z16,2)+AY$7,12)-1,QUOTIENT(RIGHT($Z16,2)+AY$7,12)))&amp;IF(RIGHT($Z16,2)+AY$7&lt;10,"0"&amp;MOD(RIGHT($Z16,2)+AY$7,12),IF(MOD(RIGHT($Z16,2)+AY$7,12)=0,12,IF(MOD(RIGHT($Z16,2)+AY$7,12)&lt;10,"0"&amp;MOD(RIGHT($Z16,2)+AY$7,12),MOD(RIGHT($Z16,2)+AY$7,12)))),DB!$F:$F,$Z16,DB!$I:$I,CHOOSE($X$6,$Y$2,$Y$3,$Y$4,),DB!$I:$I,CHOOSE($X$6,$Z$2,$Z$3,$Z$4))</f>
        <v>0</v>
      </c>
      <c r="AZ16" s="3">
        <f>COUNTIFS(DB!$E:$E,(LEFT($Z16,4)+IF(MOD(RIGHT($Z16,2)+AZ$7,12)=0,QUOTIENT(RIGHT($Z16,2)+AZ$7,12)-1,QUOTIENT(RIGHT($Z16,2)+AZ$7,12)))&amp;IF(RIGHT($Z16,2)+AZ$7&lt;10,"0"&amp;MOD(RIGHT($Z16,2)+AZ$7,12),IF(MOD(RIGHT($Z16,2)+AZ$7,12)=0,12,IF(MOD(RIGHT($Z16,2)+AZ$7,12)&lt;10,"0"&amp;MOD(RIGHT($Z16,2)+AZ$7,12),MOD(RIGHT($Z16,2)+AZ$7,12)))),DB!$F:$F,$Z16,DB!$I:$I,CHOOSE($X$6,$Y$2,$Y$3,$Y$4,),DB!$I:$I,CHOOSE($X$6,$Z$2,$Z$3,$Z$4))</f>
        <v>0</v>
      </c>
      <c r="BA16" s="3">
        <f>COUNTIFS(DB!$E:$E,(LEFT($Z16,4)+IF(MOD(RIGHT($Z16,2)+BA$7,12)=0,QUOTIENT(RIGHT($Z16,2)+BA$7,12)-1,QUOTIENT(RIGHT($Z16,2)+BA$7,12)))&amp;IF(RIGHT($Z16,2)+BA$7&lt;10,"0"&amp;MOD(RIGHT($Z16,2)+BA$7,12),IF(MOD(RIGHT($Z16,2)+BA$7,12)=0,12,IF(MOD(RIGHT($Z16,2)+BA$7,12)&lt;10,"0"&amp;MOD(RIGHT($Z16,2)+BA$7,12),MOD(RIGHT($Z16,2)+BA$7,12)))),DB!$F:$F,$Z16,DB!$I:$I,CHOOSE($X$6,$Y$2,$Y$3,$Y$4,),DB!$I:$I,CHOOSE($X$6,$Z$2,$Z$3,$Z$4))</f>
        <v>0</v>
      </c>
      <c r="BB16" s="3">
        <f>COUNTIFS(DB!$E:$E,(LEFT($Z16,4)+IF(MOD(RIGHT($Z16,2)+BB$7,12)=0,QUOTIENT(RIGHT($Z16,2)+BB$7,12)-1,QUOTIENT(RIGHT($Z16,2)+BB$7,12)))&amp;IF(RIGHT($Z16,2)+BB$7&lt;10,"0"&amp;MOD(RIGHT($Z16,2)+BB$7,12),IF(MOD(RIGHT($Z16,2)+BB$7,12)=0,12,IF(MOD(RIGHT($Z16,2)+BB$7,12)&lt;10,"0"&amp;MOD(RIGHT($Z16,2)+BB$7,12),MOD(RIGHT($Z16,2)+BB$7,12)))),DB!$F:$F,$Z16,DB!$I:$I,CHOOSE($X$6,$Y$2,$Y$3,$Y$4,),DB!$I:$I,CHOOSE($X$6,$Z$2,$Z$3,$Z$4))</f>
        <v>0</v>
      </c>
      <c r="BC16" s="3">
        <f>COUNTIFS(DB!$E:$E,(LEFT($Z16,4)+IF(MOD(RIGHT($Z16,2)+BC$7,12)=0,QUOTIENT(RIGHT($Z16,2)+BC$7,12)-1,QUOTIENT(RIGHT($Z16,2)+BC$7,12)))&amp;IF(RIGHT($Z16,2)+BC$7&lt;10,"0"&amp;MOD(RIGHT($Z16,2)+BC$7,12),IF(MOD(RIGHT($Z16,2)+BC$7,12)=0,12,IF(MOD(RIGHT($Z16,2)+BC$7,12)&lt;10,"0"&amp;MOD(RIGHT($Z16,2)+BC$7,12),MOD(RIGHT($Z16,2)+BC$7,12)))),DB!$F:$F,$Z16,DB!$I:$I,CHOOSE($X$6,$Y$2,$Y$3,$Y$4,),DB!$I:$I,CHOOSE($X$6,$Z$2,$Z$3,$Z$4))</f>
        <v>0</v>
      </c>
      <c r="BD16" s="3">
        <f>COUNTIFS(DB!$E:$E,(LEFT($Z16,4)+IF(MOD(RIGHT($Z16,2)+BD$7,12)=0,QUOTIENT(RIGHT($Z16,2)+BD$7,12)-1,QUOTIENT(RIGHT($Z16,2)+BD$7,12)))&amp;IF(RIGHT($Z16,2)+BD$7&lt;10,"0"&amp;MOD(RIGHT($Z16,2)+BD$7,12),IF(MOD(RIGHT($Z16,2)+BD$7,12)=0,12,IF(MOD(RIGHT($Z16,2)+BD$7,12)&lt;10,"0"&amp;MOD(RIGHT($Z16,2)+BD$7,12),MOD(RIGHT($Z16,2)+BD$7,12)))),DB!$F:$F,$Z16,DB!$I:$I,CHOOSE($X$6,$Y$2,$Y$3,$Y$4,),DB!$I:$I,CHOOSE($X$6,$Z$2,$Z$3,$Z$4))</f>
        <v>0</v>
      </c>
      <c r="BE16" s="3">
        <f>COUNTIFS(DB!$E:$E,(LEFT($Z16,4)+IF(MOD(RIGHT($Z16,2)+BE$7,12)=0,QUOTIENT(RIGHT($Z16,2)+BE$7,12)-1,QUOTIENT(RIGHT($Z16,2)+BE$7,12)))&amp;IF(RIGHT($Z16,2)+BE$7&lt;10,"0"&amp;MOD(RIGHT($Z16,2)+BE$7,12),IF(MOD(RIGHT($Z16,2)+BE$7,12)=0,12,IF(MOD(RIGHT($Z16,2)+BE$7,12)&lt;10,"0"&amp;MOD(RIGHT($Z16,2)+BE$7,12),MOD(RIGHT($Z16,2)+BE$7,12)))),DB!$F:$F,$Z16,DB!$I:$I,CHOOSE($X$6,$Y$2,$Y$3,$Y$4,),DB!$I:$I,CHOOSE($X$6,$Z$2,$Z$3,$Z$4))</f>
        <v>0</v>
      </c>
      <c r="BF16" s="3">
        <f>COUNTIFS(DB!$E:$E,(LEFT($Z16,4)+IF(MOD(RIGHT($Z16,2)+BF$7,12)=0,QUOTIENT(RIGHT($Z16,2)+BF$7,12)-1,QUOTIENT(RIGHT($Z16,2)+BF$7,12)))&amp;IF(RIGHT($Z16,2)+BF$7&lt;10,"0"&amp;MOD(RIGHT($Z16,2)+BF$7,12),IF(MOD(RIGHT($Z16,2)+BF$7,12)=0,12,IF(MOD(RIGHT($Z16,2)+BF$7,12)&lt;10,"0"&amp;MOD(RIGHT($Z16,2)+BF$7,12),MOD(RIGHT($Z16,2)+BF$7,12)))),DB!$F:$F,$Z16,DB!$I:$I,CHOOSE($X$6,$Y$2,$Y$3,$Y$4,),DB!$I:$I,CHOOSE($X$6,$Z$2,$Z$3,$Z$4))</f>
        <v>0</v>
      </c>
      <c r="BG16" s="3">
        <f>COUNTIFS(DB!$E:$E,(LEFT($Z16,4)+IF(MOD(RIGHT($Z16,2)+BG$7,12)=0,QUOTIENT(RIGHT($Z16,2)+BG$7,12)-1,QUOTIENT(RIGHT($Z16,2)+BG$7,12)))&amp;IF(RIGHT($Z16,2)+BG$7&lt;10,"0"&amp;MOD(RIGHT($Z16,2)+BG$7,12),IF(MOD(RIGHT($Z16,2)+BG$7,12)=0,12,IF(MOD(RIGHT($Z16,2)+BG$7,12)&lt;10,"0"&amp;MOD(RIGHT($Z16,2)+BG$7,12),MOD(RIGHT($Z16,2)+BG$7,12)))),DB!$F:$F,$Z16,DB!$I:$I,CHOOSE($X$6,$Y$2,$Y$3,$Y$4,),DB!$I:$I,CHOOSE($X$6,$Z$2,$Z$3,$Z$4))</f>
        <v>0</v>
      </c>
      <c r="BH16" s="3"/>
      <c r="BI16" s="3"/>
      <c r="BJ16" s="9" t="str">
        <f t="shared" si="15"/>
        <v>201608</v>
      </c>
      <c r="BK16" s="3">
        <f>SUMIFS(DB!$C:$C,DB!$E:$E,(LEFT($BJ16,4)+IF(MOD(RIGHT($BJ16,2)+BK$7,12)=0,QUOTIENT(RIGHT($BJ16,2)+BK$7,12)-1,QUOTIENT(RIGHT($BJ16,2)+BK$7,12)))&amp;IF(RIGHT($BJ16,2)+BK$7&lt;10,"0"&amp;MOD(RIGHT($BJ16,2)+BK$7,12),IF(MOD(RIGHT($BJ16,2)+BK$7,12)=0,12,IF(MOD(RIGHT($BJ16,2)+BK$7,12)&lt;10,"0"&amp;MOD(RIGHT($BJ16,2)+BK$7,12),MOD(RIGHT($BJ16,2)+BK$7,12)))),DB!$I:$I,CHOOSE($X$6,$Y$2,$Y$3,$Y$4,),DB!$I:$I,CHOOSE($X$6,$Z$2,$Z$3,$Z$4),DB!$F:$F,$BJ16)</f>
        <v>1345</v>
      </c>
      <c r="BL16" s="3">
        <f>SUMIFS(DB!$C:$C,DB!$E:$E,(LEFT($BJ16,4)+IF(MOD(RIGHT($BJ16,2)+BL$7,12)=0,QUOTIENT(RIGHT($BJ16,2)+BL$7,12)-1,QUOTIENT(RIGHT($BJ16,2)+BL$7,12)))&amp;IF(RIGHT($BJ16,2)+BL$7&lt;10,"0"&amp;MOD(RIGHT($BJ16,2)+BL$7,12),IF(MOD(RIGHT($BJ16,2)+BL$7,12)=0,12,IF(MOD(RIGHT($BJ16,2)+BL$7,12)&lt;10,"0"&amp;MOD(RIGHT($BJ16,2)+BL$7,12),MOD(RIGHT($BJ16,2)+BL$7,12)))),DB!$I:$I,CHOOSE($X$6,$Y$2,$Y$3,$Y$4,),DB!$I:$I,CHOOSE($X$6,$Z$2,$Z$3,$Z$4),DB!$F:$F,$BJ16)</f>
        <v>0</v>
      </c>
      <c r="BM16" s="3">
        <f>SUMIFS(DB!$C:$C,DB!$E:$E,(LEFT($BJ16,4)+IF(MOD(RIGHT($BJ16,2)+BM$7,12)=0,QUOTIENT(RIGHT($BJ16,2)+BM$7,12)-1,QUOTIENT(RIGHT($BJ16,2)+BM$7,12)))&amp;IF(RIGHT($BJ16,2)+BM$7&lt;10,"0"&amp;MOD(RIGHT($BJ16,2)+BM$7,12),IF(MOD(RIGHT($BJ16,2)+BM$7,12)=0,12,IF(MOD(RIGHT($BJ16,2)+BM$7,12)&lt;10,"0"&amp;MOD(RIGHT($BJ16,2)+BM$7,12),MOD(RIGHT($BJ16,2)+BM$7,12)))),DB!$I:$I,CHOOSE($X$6,$Y$2,$Y$3,$Y$4,),DB!$I:$I,CHOOSE($X$6,$Z$2,$Z$3,$Z$4),DB!$F:$F,$BJ16)</f>
        <v>0</v>
      </c>
      <c r="BN16" s="3">
        <f>SUMIFS(DB!$C:$C,DB!$E:$E,(LEFT($BJ16,4)+IF(MOD(RIGHT($BJ16,2)+BN$7,12)=0,QUOTIENT(RIGHT($BJ16,2)+BN$7,12)-1,QUOTIENT(RIGHT($BJ16,2)+BN$7,12)))&amp;IF(RIGHT($BJ16,2)+BN$7&lt;10,"0"&amp;MOD(RIGHT($BJ16,2)+BN$7,12),IF(MOD(RIGHT($BJ16,2)+BN$7,12)=0,12,IF(MOD(RIGHT($BJ16,2)+BN$7,12)&lt;10,"0"&amp;MOD(RIGHT($BJ16,2)+BN$7,12),MOD(RIGHT($BJ16,2)+BN$7,12)))),DB!$I:$I,CHOOSE($X$6,$Y$2,$Y$3,$Y$4,),DB!$I:$I,CHOOSE($X$6,$Z$2,$Z$3,$Z$4),DB!$F:$F,$BJ16)</f>
        <v>0</v>
      </c>
      <c r="BO16" s="3">
        <f>SUMIFS(DB!$C:$C,DB!$E:$E,(LEFT($BJ16,4)+IF(MOD(RIGHT($BJ16,2)+BO$7,12)=0,QUOTIENT(RIGHT($BJ16,2)+BO$7,12)-1,QUOTIENT(RIGHT($BJ16,2)+BO$7,12)))&amp;IF(RIGHT($BJ16,2)+BO$7&lt;10,"0"&amp;MOD(RIGHT($BJ16,2)+BO$7,12),IF(MOD(RIGHT($BJ16,2)+BO$7,12)=0,12,IF(MOD(RIGHT($BJ16,2)+BO$7,12)&lt;10,"0"&amp;MOD(RIGHT($BJ16,2)+BO$7,12),MOD(RIGHT($BJ16,2)+BO$7,12)))),DB!$I:$I,CHOOSE($X$6,$Y$2,$Y$3,$Y$4,),DB!$I:$I,CHOOSE($X$6,$Z$2,$Z$3,$Z$4),DB!$F:$F,$BJ16)</f>
        <v>0</v>
      </c>
      <c r="BP16" s="3">
        <f>SUMIFS(DB!$C:$C,DB!$E:$E,(LEFT($BJ16,4)+IF(MOD(RIGHT($BJ16,2)+BP$7,12)=0,QUOTIENT(RIGHT($BJ16,2)+BP$7,12)-1,QUOTIENT(RIGHT($BJ16,2)+BP$7,12)))&amp;IF(RIGHT($BJ16,2)+BP$7&lt;10,"0"&amp;MOD(RIGHT($BJ16,2)+BP$7,12),IF(MOD(RIGHT($BJ16,2)+BP$7,12)=0,12,IF(MOD(RIGHT($BJ16,2)+BP$7,12)&lt;10,"0"&amp;MOD(RIGHT($BJ16,2)+BP$7,12),MOD(RIGHT($BJ16,2)+BP$7,12)))),DB!$I:$I,CHOOSE($X$6,$Y$2,$Y$3,$Y$4,),DB!$I:$I,CHOOSE($X$6,$Z$2,$Z$3,$Z$4),DB!$F:$F,$BJ16)</f>
        <v>0</v>
      </c>
      <c r="BQ16" s="3">
        <f>SUMIFS(DB!$C:$C,DB!$E:$E,(LEFT($BJ16,4)+IF(MOD(RIGHT($BJ16,2)+BQ$7,12)=0,QUOTIENT(RIGHT($BJ16,2)+BQ$7,12)-1,QUOTIENT(RIGHT($BJ16,2)+BQ$7,12)))&amp;IF(RIGHT($BJ16,2)+BQ$7&lt;10,"0"&amp;MOD(RIGHT($BJ16,2)+BQ$7,12),IF(MOD(RIGHT($BJ16,2)+BQ$7,12)=0,12,IF(MOD(RIGHT($BJ16,2)+BQ$7,12)&lt;10,"0"&amp;MOD(RIGHT($BJ16,2)+BQ$7,12),MOD(RIGHT($BJ16,2)+BQ$7,12)))),DB!$I:$I,CHOOSE($X$6,$Y$2,$Y$3,$Y$4,),DB!$I:$I,CHOOSE($X$6,$Z$2,$Z$3,$Z$4),DB!$F:$F,$BJ16)</f>
        <v>0</v>
      </c>
      <c r="BR16" s="3">
        <f>SUMIFS(DB!$C:$C,DB!$E:$E,(LEFT($BJ16,4)+IF(MOD(RIGHT($BJ16,2)+BR$7,12)=0,QUOTIENT(RIGHT($BJ16,2)+BR$7,12)-1,QUOTIENT(RIGHT($BJ16,2)+BR$7,12)))&amp;IF(RIGHT($BJ16,2)+BR$7&lt;10,"0"&amp;MOD(RIGHT($BJ16,2)+BR$7,12),IF(MOD(RIGHT($BJ16,2)+BR$7,12)=0,12,IF(MOD(RIGHT($BJ16,2)+BR$7,12)&lt;10,"0"&amp;MOD(RIGHT($BJ16,2)+BR$7,12),MOD(RIGHT($BJ16,2)+BR$7,12)))),DB!$I:$I,CHOOSE($X$6,$Y$2,$Y$3,$Y$4,),DB!$I:$I,CHOOSE($X$6,$Z$2,$Z$3,$Z$4),DB!$F:$F,$BJ16)</f>
        <v>0</v>
      </c>
      <c r="BS16" s="3">
        <f>SUMIFS(DB!$C:$C,DB!$E:$E,(LEFT($BJ16,4)+IF(MOD(RIGHT($BJ16,2)+BS$7,12)=0,QUOTIENT(RIGHT($BJ16,2)+BS$7,12)-1,QUOTIENT(RIGHT($BJ16,2)+BS$7,12)))&amp;IF(RIGHT($BJ16,2)+BS$7&lt;10,"0"&amp;MOD(RIGHT($BJ16,2)+BS$7,12),IF(MOD(RIGHT($BJ16,2)+BS$7,12)=0,12,IF(MOD(RIGHT($BJ16,2)+BS$7,12)&lt;10,"0"&amp;MOD(RIGHT($BJ16,2)+BS$7,12),MOD(RIGHT($BJ16,2)+BS$7,12)))),DB!$I:$I,CHOOSE($X$6,$Y$2,$Y$3,$Y$4,),DB!$I:$I,CHOOSE($X$6,$Z$2,$Z$3,$Z$4),DB!$F:$F,$BJ16)</f>
        <v>0</v>
      </c>
      <c r="BT16" s="3">
        <f>SUMIFS(DB!$C:$C,DB!$E:$E,(LEFT($BJ16,4)+IF(MOD(RIGHT($BJ16,2)+BT$7,12)=0,QUOTIENT(RIGHT($BJ16,2)+BT$7,12)-1,QUOTIENT(RIGHT($BJ16,2)+BT$7,12)))&amp;IF(RIGHT($BJ16,2)+BT$7&lt;10,"0"&amp;MOD(RIGHT($BJ16,2)+BT$7,12),IF(MOD(RIGHT($BJ16,2)+BT$7,12)=0,12,IF(MOD(RIGHT($BJ16,2)+BT$7,12)&lt;10,"0"&amp;MOD(RIGHT($BJ16,2)+BT$7,12),MOD(RIGHT($BJ16,2)+BT$7,12)))),DB!$I:$I,CHOOSE($X$6,$Y$2,$Y$3,$Y$4,),DB!$I:$I,CHOOSE($X$6,$Z$2,$Z$3,$Z$4),DB!$F:$F,$BJ16)</f>
        <v>0</v>
      </c>
      <c r="BU16" s="3">
        <f>SUMIFS(DB!$C:$C,DB!$E:$E,(LEFT($BJ16,4)+IF(MOD(RIGHT($BJ16,2)+BU$7,12)=0,QUOTIENT(RIGHT($BJ16,2)+BU$7,12)-1,QUOTIENT(RIGHT($BJ16,2)+BU$7,12)))&amp;IF(RIGHT($BJ16,2)+BU$7&lt;10,"0"&amp;MOD(RIGHT($BJ16,2)+BU$7,12),IF(MOD(RIGHT($BJ16,2)+BU$7,12)=0,12,IF(MOD(RIGHT($BJ16,2)+BU$7,12)&lt;10,"0"&amp;MOD(RIGHT($BJ16,2)+BU$7,12),MOD(RIGHT($BJ16,2)+BU$7,12)))),DB!$I:$I,CHOOSE($X$6,$Y$2,$Y$3,$Y$4,),DB!$I:$I,CHOOSE($X$6,$Z$2,$Z$3,$Z$4),DB!$F:$F,$BJ16)</f>
        <v>0</v>
      </c>
      <c r="BV16" s="3">
        <f>SUMIFS(DB!$C:$C,DB!$E:$E,(LEFT($BJ16,4)+IF(MOD(RIGHT($BJ16,2)+BV$7,12)=0,QUOTIENT(RIGHT($BJ16,2)+BV$7,12)-1,QUOTIENT(RIGHT($BJ16,2)+BV$7,12)))&amp;IF(RIGHT($BJ16,2)+BV$7&lt;10,"0"&amp;MOD(RIGHT($BJ16,2)+BV$7,12),IF(MOD(RIGHT($BJ16,2)+BV$7,12)=0,12,IF(MOD(RIGHT($BJ16,2)+BV$7,12)&lt;10,"0"&amp;MOD(RIGHT($BJ16,2)+BV$7,12),MOD(RIGHT($BJ16,2)+BV$7,12)))),DB!$I:$I,CHOOSE($X$6,$Y$2,$Y$3,$Y$4,),DB!$I:$I,CHOOSE($X$6,$Z$2,$Z$3,$Z$4),DB!$F:$F,$BJ16)</f>
        <v>0</v>
      </c>
      <c r="BW16" s="3">
        <f>SUMIFS(DB!$C:$C,DB!$E:$E,(LEFT($BJ16,4)+IF(MOD(RIGHT($BJ16,2)+BW$7,12)=0,QUOTIENT(RIGHT($BJ16,2)+BW$7,12)-1,QUOTIENT(RIGHT($BJ16,2)+BW$7,12)))&amp;IF(RIGHT($BJ16,2)+BW$7&lt;10,"0"&amp;MOD(RIGHT($BJ16,2)+BW$7,12),IF(MOD(RIGHT($BJ16,2)+BW$7,12)=0,12,IF(MOD(RIGHT($BJ16,2)+BW$7,12)&lt;10,"0"&amp;MOD(RIGHT($BJ16,2)+BW$7,12),MOD(RIGHT($BJ16,2)+BW$7,12)))),DB!$I:$I,CHOOSE($X$6,$Y$2,$Y$3,$Y$4,),DB!$I:$I,CHOOSE($X$6,$Z$2,$Z$3,$Z$4),DB!$F:$F,$BJ16)</f>
        <v>0</v>
      </c>
      <c r="BX16" s="3">
        <f>SUMIFS(DB!$C:$C,DB!$E:$E,(LEFT($BJ16,4)+IF(MOD(RIGHT($BJ16,2)+BX$7,12)=0,QUOTIENT(RIGHT($BJ16,2)+BX$7,12)-1,QUOTIENT(RIGHT($BJ16,2)+BX$7,12)))&amp;IF(RIGHT($BJ16,2)+BX$7&lt;10,"0"&amp;MOD(RIGHT($BJ16,2)+BX$7,12),IF(MOD(RIGHT($BJ16,2)+BX$7,12)=0,12,IF(MOD(RIGHT($BJ16,2)+BX$7,12)&lt;10,"0"&amp;MOD(RIGHT($BJ16,2)+BX$7,12),MOD(RIGHT($BJ16,2)+BX$7,12)))),DB!$I:$I,CHOOSE($X$6,$Y$2,$Y$3,$Y$4,),DB!$I:$I,CHOOSE($X$6,$Z$2,$Z$3,$Z$4),DB!$F:$F,$BJ16)</f>
        <v>0</v>
      </c>
      <c r="BY16" s="3">
        <f>SUMIFS(DB!$C:$C,DB!$E:$E,(LEFT($BJ16,4)+IF(MOD(RIGHT($BJ16,2)+BY$7,12)=0,QUOTIENT(RIGHT($BJ16,2)+BY$7,12)-1,QUOTIENT(RIGHT($BJ16,2)+BY$7,12)))&amp;IF(RIGHT($BJ16,2)+BY$7&lt;10,"0"&amp;MOD(RIGHT($BJ16,2)+BY$7,12),IF(MOD(RIGHT($BJ16,2)+BY$7,12)=0,12,IF(MOD(RIGHT($BJ16,2)+BY$7,12)&lt;10,"0"&amp;MOD(RIGHT($BJ16,2)+BY$7,12),MOD(RIGHT($BJ16,2)+BY$7,12)))),DB!$I:$I,CHOOSE($X$6,$Y$2,$Y$3,$Y$4,),DB!$I:$I,CHOOSE($X$6,$Z$2,$Z$3,$Z$4),DB!$F:$F,$BJ16)</f>
        <v>0</v>
      </c>
      <c r="BZ16" s="3"/>
      <c r="CB16" s="9" t="str">
        <f t="shared" si="16"/>
        <v>201608</v>
      </c>
      <c r="CC16" s="16">
        <f t="shared" si="17"/>
        <v>64.047619047619051</v>
      </c>
      <c r="CD16" s="16">
        <f t="shared" si="18"/>
        <v>0</v>
      </c>
      <c r="CE16" s="16">
        <f t="shared" si="19"/>
        <v>0</v>
      </c>
      <c r="CF16" s="16">
        <f t="shared" si="20"/>
        <v>0</v>
      </c>
      <c r="CG16" s="16">
        <f t="shared" si="21"/>
        <v>0</v>
      </c>
      <c r="CH16" s="16">
        <f t="shared" si="22"/>
        <v>0</v>
      </c>
      <c r="CI16" s="16">
        <f t="shared" si="23"/>
        <v>0</v>
      </c>
      <c r="CJ16" s="16">
        <f t="shared" si="24"/>
        <v>0</v>
      </c>
      <c r="CK16" s="16">
        <f t="shared" si="25"/>
        <v>0</v>
      </c>
      <c r="CL16" s="16">
        <f t="shared" si="26"/>
        <v>0</v>
      </c>
      <c r="CM16" s="16">
        <f t="shared" si="27"/>
        <v>0</v>
      </c>
      <c r="CN16" s="16">
        <f t="shared" si="28"/>
        <v>0</v>
      </c>
      <c r="CO16" s="16">
        <f t="shared" si="29"/>
        <v>0</v>
      </c>
      <c r="CP16" s="16">
        <f t="shared" si="30"/>
        <v>0</v>
      </c>
      <c r="CQ16" s="16">
        <f t="shared" si="31"/>
        <v>0</v>
      </c>
      <c r="CT16" s="9" t="str">
        <f t="shared" si="32"/>
        <v>201608</v>
      </c>
      <c r="CU16" s="16">
        <f t="shared" si="33"/>
        <v>1</v>
      </c>
      <c r="CV16" s="16">
        <f t="shared" si="34"/>
        <v>0</v>
      </c>
      <c r="CW16" s="16">
        <f t="shared" si="35"/>
        <v>0</v>
      </c>
      <c r="CX16" s="16">
        <f t="shared" si="36"/>
        <v>0</v>
      </c>
      <c r="CY16" s="16">
        <f t="shared" si="37"/>
        <v>0</v>
      </c>
      <c r="CZ16" s="16">
        <f t="shared" si="38"/>
        <v>0</v>
      </c>
      <c r="DA16" s="16">
        <f t="shared" si="39"/>
        <v>0</v>
      </c>
      <c r="DB16" s="16">
        <f t="shared" si="40"/>
        <v>0</v>
      </c>
      <c r="DC16" s="16">
        <f t="shared" si="41"/>
        <v>0</v>
      </c>
      <c r="DD16" s="16">
        <f t="shared" si="42"/>
        <v>0</v>
      </c>
      <c r="DE16" s="16">
        <f t="shared" si="43"/>
        <v>0</v>
      </c>
      <c r="DF16" s="16">
        <f t="shared" si="44"/>
        <v>0</v>
      </c>
      <c r="DG16" s="16">
        <f t="shared" si="45"/>
        <v>0</v>
      </c>
      <c r="DH16" s="16">
        <f t="shared" si="46"/>
        <v>0</v>
      </c>
      <c r="DI16" s="16">
        <f t="shared" si="47"/>
        <v>0</v>
      </c>
    </row>
    <row r="17" spans="1:113" x14ac:dyDescent="0.2">
      <c r="A17">
        <f t="shared" si="49"/>
        <v>8</v>
      </c>
      <c r="B17" s="6" t="str">
        <f t="shared" si="50"/>
        <v>201609</v>
      </c>
      <c r="C17" s="3">
        <f>COUNTIFS(DB!$G:$G,1,DB!$F:$F,"&lt;="&amp;B17)</f>
        <v>272</v>
      </c>
      <c r="D17" s="3">
        <f t="shared" si="48"/>
        <v>0</v>
      </c>
      <c r="E17" s="15">
        <f>I17+J17+K17</f>
        <v>0</v>
      </c>
      <c r="F17" s="17">
        <f>COUNTIFS(DB!$E:$E,$B17,DB!$I:$I,$Y$2,DB!$I:$I,$Z$2,DB!$H:$H,1)</f>
        <v>0</v>
      </c>
      <c r="G17" s="18">
        <f>COUNTIFS(DB!$E:$E,$B17,DB!$I:$I,$Y$3,DB!$I:$I,$Z$3,DB!$H:$H,1)</f>
        <v>0</v>
      </c>
      <c r="H17" s="18">
        <f>COUNTIFS(DB!$E:$E,$B17,DB!$I:$I,$Y$4,DB!$I:$I,$Z$4,DB!$H:$H,1)</f>
        <v>0</v>
      </c>
      <c r="I17" s="17">
        <f>COUNTIFS(DB!$E:$E,$B17,DB!$F:$F,$B17,DB!$I:$I,$Y$2,DB!$I:$I,$Z$2,DB!$H:$H,1)</f>
        <v>0</v>
      </c>
      <c r="J17" s="18">
        <f>COUNTIFS(DB!$E:$E,$B17,DB!$F:$F,$B17,DB!$I:$I,$Y$3,DB!$I:$I,$Z$3,DB!$H:$H,1)</f>
        <v>0</v>
      </c>
      <c r="K17" s="18">
        <f>COUNTIFS(DB!$E:$E,$B17,DB!$F:$F,$B17,DB!$I:$I,$Y$4,DB!$I:$I,$Z$4,DB!$H:$H,1)</f>
        <v>0</v>
      </c>
      <c r="L17" s="18"/>
      <c r="M17" s="3">
        <f>SUMIFS(DB!$C:$C,DB!$E:$E,$B17)</f>
        <v>0</v>
      </c>
      <c r="N17" s="3">
        <f>SUMIFS(DB!$C:$C,DB!$E:$E,$B17,DB!$I:$I,$Y$2,DB!$I:$I,$Z$2)</f>
        <v>0</v>
      </c>
      <c r="O17" s="3">
        <f>SUMIFS(DB!$C:$C,DB!$E:$E,$B17,DB!$I:$I,$Y$3,DB!$I:$I,$Z$3)</f>
        <v>0</v>
      </c>
      <c r="P17" s="3">
        <f>SUMIFS(DB!$C:$C,DB!$E:$E,$B17,DB!$I:$I,$Y$4,DB!$I:$I,$Z$4)</f>
        <v>0</v>
      </c>
      <c r="Q17" s="3"/>
      <c r="R17" s="15">
        <f>S17+T17+U17</f>
        <v>0</v>
      </c>
      <c r="S17" s="17">
        <f>SUMIFS(DB!$C:$C,DB!$E:$E,(LEFT($Z17,4)+IF(RIGHT($Z17,2)+AA$7=12,0,QUOTIENT(RIGHT($Z17,2)+AA$7,12)))&amp;IF(RIGHT($Z17,2)+AA$7&lt;10,"0"&amp;MOD(RIGHT($Z17,2)+AA$7,12),IF(MOD(RIGHT($Z17,2)+AA$7,12)=0,12,IF(MOD(RIGHT($Z17,2)+AA$7,12)&lt;10,"0"&amp;MOD(RIGHT($Z17,2)+AA$7,12),MOD(RIGHT($Z17,2)+AA$7,12)))),DB!$F:$F,$Z17,DB!$I:$I,$Y$2,DB!$I:$I,$Z$2)</f>
        <v>0</v>
      </c>
      <c r="T17" s="18">
        <f>SUMIFS(DB!$C:$C,DB!$E:$E,(LEFT($Z17,4)+IF(RIGHT($Z17,2)+AA$7=12,0,QUOTIENT(RIGHT($Z17,2)+AA$7,12)))&amp;IF(RIGHT($Z17,2)+AA$7&lt;10,"0"&amp;MOD(RIGHT($Z17,2)+AA$7,12),IF(MOD(RIGHT($Z17,2)+AA$7,12)=0,12,IF(MOD(RIGHT($Z17,2)+AA$7,12)&lt;10,"0"&amp;MOD(RIGHT($Z17,2)+AA$7,12),MOD(RIGHT($Z17,2)+AA$7,12)))),DB!$F:$F,$Z17,DB!$I:$I,$Y$3,DB!$I:$I,$Z$3)</f>
        <v>0</v>
      </c>
      <c r="U17" s="18">
        <f>SUMIFS(DB!$C:$C,DB!$E:$E,(LEFT($Z17,4)+IF(RIGHT($Z17,2)+AA$7=12,0,QUOTIENT(RIGHT($Z17,2)+AA$7,12)))&amp;IF(RIGHT($Z17,2)+AA$7&lt;10,"0"&amp;MOD(RIGHT($Z17,2)+AA$7,12),IF(MOD(RIGHT($Z17,2)+AA$7,12)=0,12,IF(MOD(RIGHT($Z17,2)+AA$7,12)&lt;10,"0"&amp;MOD(RIGHT($Z17,2)+AA$7,12),MOD(RIGHT($Z17,2)+AA$7,12)))),DB!$F:$F,$Z17,DB!$I:$I,$Y$4,DB!$I:$I,$Z$4)</f>
        <v>0</v>
      </c>
      <c r="V17" s="18"/>
      <c r="Z17" s="6" t="str">
        <f t="shared" si="13"/>
        <v>201609</v>
      </c>
      <c r="AA17" s="3">
        <f>COUNTIFS(DB!$E:$E,(LEFT($Z17,4)+IF(MOD(RIGHT($Z17,2)+AA$7,12)=0,QUOTIENT(RIGHT($Z17,2)+AA$7,12)-1,QUOTIENT(RIGHT($Z17,2)+AA$7,12)))&amp;IF(RIGHT($Z17,2)+AA$7&lt;10,"0"&amp;MOD(RIGHT($Z17,2)+AA$7,12),IF(MOD(RIGHT($Z17,2)+AA$7,12)=0,12,IF(MOD(RIGHT($Z17,2)+AA$7,12)&lt;10,"0"&amp;MOD(RIGHT($Z17,2)+AA$7,12),MOD(RIGHT($Z17,2)+AA$7,12)))),DB!$F:$F,$Z17,DB!$I:$I,CHOOSE($X$6,$Y$2,$Y$3,$Y$4,),DB!$I:$I,CHOOSE($X$6,$Z$2,$Z$3,$Z$4),DB!$H:$H,1)</f>
        <v>0</v>
      </c>
      <c r="AB17" s="3">
        <f>COUNTIFS(DB!$E:$E,(LEFT($Z17,4)+IF(MOD(RIGHT($Z17,2)+AB$7,12)=0,QUOTIENT(RIGHT($Z17,2)+AB$7,12)-1,QUOTIENT(RIGHT($Z17,2)+AB$7,12)))&amp;IF(RIGHT($Z17,2)+AB$7&lt;10,"0"&amp;MOD(RIGHT($Z17,2)+AB$7,12),IF(MOD(RIGHT($Z17,2)+AB$7,12)=0,12,IF(MOD(RIGHT($Z17,2)+AB$7,12)&lt;10,"0"&amp;MOD(RIGHT($Z17,2)+AB$7,12),MOD(RIGHT($Z17,2)+AB$7,12)))),DB!$F:$F,$Z17,DB!$I:$I,CHOOSE($X$6,$Y$2,$Y$3,$Y$4,),DB!$I:$I,CHOOSE($X$6,$Z$2,$Z$3,$Z$4),DB!$H:$H,1)</f>
        <v>0</v>
      </c>
      <c r="AC17" s="3">
        <f>COUNTIFS(DB!$E:$E,(LEFT($Z17,4)+IF(MOD(RIGHT($Z17,2)+AC$7,12)=0,QUOTIENT(RIGHT($Z17,2)+AC$7,12)-1,QUOTIENT(RIGHT($Z17,2)+AC$7,12)))&amp;IF(RIGHT($Z17,2)+AC$7&lt;10,"0"&amp;MOD(RIGHT($Z17,2)+AC$7,12),IF(MOD(RIGHT($Z17,2)+AC$7,12)=0,12,IF(MOD(RIGHT($Z17,2)+AC$7,12)&lt;10,"0"&amp;MOD(RIGHT($Z17,2)+AC$7,12),MOD(RIGHT($Z17,2)+AC$7,12)))),DB!$F:$F,$Z17,DB!$I:$I,CHOOSE($X$6,$Y$2,$Y$3,$Y$4,),DB!$I:$I,CHOOSE($X$6,$Z$2,$Z$3,$Z$4),DB!$H:$H,1)</f>
        <v>0</v>
      </c>
      <c r="AD17" s="3">
        <f>COUNTIFS(DB!$E:$E,(LEFT($Z17,4)+IF(MOD(RIGHT($Z17,2)+AD$7,12)=0,QUOTIENT(RIGHT($Z17,2)+AD$7,12)-1,QUOTIENT(RIGHT($Z17,2)+AD$7,12)))&amp;IF(RIGHT($Z17,2)+AD$7&lt;10,"0"&amp;MOD(RIGHT($Z17,2)+AD$7,12),IF(MOD(RIGHT($Z17,2)+AD$7,12)=0,12,IF(MOD(RIGHT($Z17,2)+AD$7,12)&lt;10,"0"&amp;MOD(RIGHT($Z17,2)+AD$7,12),MOD(RIGHT($Z17,2)+AD$7,12)))),DB!$F:$F,$Z17,DB!$I:$I,CHOOSE($X$6,$Y$2,$Y$3,$Y$4,),DB!$I:$I,CHOOSE($X$6,$Z$2,$Z$3,$Z$4),DB!$H:$H,1)</f>
        <v>0</v>
      </c>
      <c r="AE17" s="3">
        <f>COUNTIFS(DB!$E:$E,(LEFT($Z17,4)+IF(MOD(RIGHT($Z17,2)+AE$7,12)=0,QUOTIENT(RIGHT($Z17,2)+AE$7,12)-1,QUOTIENT(RIGHT($Z17,2)+AE$7,12)))&amp;IF(RIGHT($Z17,2)+AE$7&lt;10,"0"&amp;MOD(RIGHT($Z17,2)+AE$7,12),IF(MOD(RIGHT($Z17,2)+AE$7,12)=0,12,IF(MOD(RIGHT($Z17,2)+AE$7,12)&lt;10,"0"&amp;MOD(RIGHT($Z17,2)+AE$7,12),MOD(RIGHT($Z17,2)+AE$7,12)))),DB!$F:$F,$Z17,DB!$I:$I,CHOOSE($X$6,$Y$2,$Y$3,$Y$4,),DB!$I:$I,CHOOSE($X$6,$Z$2,$Z$3,$Z$4),DB!$H:$H,1)</f>
        <v>0</v>
      </c>
      <c r="AF17" s="3">
        <f>COUNTIFS(DB!$E:$E,(LEFT($Z17,4)+IF(MOD(RIGHT($Z17,2)+AF$7,12)=0,QUOTIENT(RIGHT($Z17,2)+AF$7,12)-1,QUOTIENT(RIGHT($Z17,2)+AF$7,12)))&amp;IF(RIGHT($Z17,2)+AF$7&lt;10,"0"&amp;MOD(RIGHT($Z17,2)+AF$7,12),IF(MOD(RIGHT($Z17,2)+AF$7,12)=0,12,IF(MOD(RIGHT($Z17,2)+AF$7,12)&lt;10,"0"&amp;MOD(RIGHT($Z17,2)+AF$7,12),MOD(RIGHT($Z17,2)+AF$7,12)))),DB!$F:$F,$Z17,DB!$I:$I,CHOOSE($X$6,$Y$2,$Y$3,$Y$4,),DB!$I:$I,CHOOSE($X$6,$Z$2,$Z$3,$Z$4),DB!$H:$H,1)</f>
        <v>0</v>
      </c>
      <c r="AG17" s="3">
        <f>COUNTIFS(DB!$E:$E,(LEFT($Z17,4)+IF(MOD(RIGHT($Z17,2)+AG$7,12)=0,QUOTIENT(RIGHT($Z17,2)+AG$7,12)-1,QUOTIENT(RIGHT($Z17,2)+AG$7,12)))&amp;IF(RIGHT($Z17,2)+AG$7&lt;10,"0"&amp;MOD(RIGHT($Z17,2)+AG$7,12),IF(MOD(RIGHT($Z17,2)+AG$7,12)=0,12,IF(MOD(RIGHT($Z17,2)+AG$7,12)&lt;10,"0"&amp;MOD(RIGHT($Z17,2)+AG$7,12),MOD(RIGHT($Z17,2)+AG$7,12)))),DB!$F:$F,$Z17,DB!$I:$I,CHOOSE($X$6,$Y$2,$Y$3,$Y$4,),DB!$I:$I,CHOOSE($X$6,$Z$2,$Z$3,$Z$4),DB!$H:$H,1)</f>
        <v>0</v>
      </c>
      <c r="AH17" s="3">
        <f>COUNTIFS(DB!$E:$E,(LEFT($Z17,4)+IF(MOD(RIGHT($Z17,2)+AH$7,12)=0,QUOTIENT(RIGHT($Z17,2)+AH$7,12)-1,QUOTIENT(RIGHT($Z17,2)+AH$7,12)))&amp;IF(RIGHT($Z17,2)+AH$7&lt;10,"0"&amp;MOD(RIGHT($Z17,2)+AH$7,12),IF(MOD(RIGHT($Z17,2)+AH$7,12)=0,12,IF(MOD(RIGHT($Z17,2)+AH$7,12)&lt;10,"0"&amp;MOD(RIGHT($Z17,2)+AH$7,12),MOD(RIGHT($Z17,2)+AH$7,12)))),DB!$F:$F,$Z17,DB!$I:$I,CHOOSE($X$6,$Y$2,$Y$3,$Y$4,),DB!$I:$I,CHOOSE($X$6,$Z$2,$Z$3,$Z$4),DB!$H:$H,1)</f>
        <v>0</v>
      </c>
      <c r="AI17" s="3">
        <f>COUNTIFS(DB!$E:$E,(LEFT($Z17,4)+IF(MOD(RIGHT($Z17,2)+AI$7,12)=0,QUOTIENT(RIGHT($Z17,2)+AI$7,12)-1,QUOTIENT(RIGHT($Z17,2)+AI$7,12)))&amp;IF(RIGHT($Z17,2)+AI$7&lt;10,"0"&amp;MOD(RIGHT($Z17,2)+AI$7,12),IF(MOD(RIGHT($Z17,2)+AI$7,12)=0,12,IF(MOD(RIGHT($Z17,2)+AI$7,12)&lt;10,"0"&amp;MOD(RIGHT($Z17,2)+AI$7,12),MOD(RIGHT($Z17,2)+AI$7,12)))),DB!$F:$F,$Z17,DB!$I:$I,CHOOSE($X$6,$Y$2,$Y$3,$Y$4,),DB!$I:$I,CHOOSE($X$6,$Z$2,$Z$3,$Z$4),DB!$H:$H,1)</f>
        <v>0</v>
      </c>
      <c r="AJ17" s="3">
        <f>COUNTIFS(DB!$E:$E,(LEFT($Z17,4)+IF(MOD(RIGHT($Z17,2)+AJ$7,12)=0,QUOTIENT(RIGHT($Z17,2)+AJ$7,12)-1,QUOTIENT(RIGHT($Z17,2)+AJ$7,12)))&amp;IF(RIGHT($Z17,2)+AJ$7&lt;10,"0"&amp;MOD(RIGHT($Z17,2)+AJ$7,12),IF(MOD(RIGHT($Z17,2)+AJ$7,12)=0,12,IF(MOD(RIGHT($Z17,2)+AJ$7,12)&lt;10,"0"&amp;MOD(RIGHT($Z17,2)+AJ$7,12),MOD(RIGHT($Z17,2)+AJ$7,12)))),DB!$F:$F,$Z17,DB!$I:$I,CHOOSE($X$6,$Y$2,$Y$3,$Y$4,),DB!$I:$I,CHOOSE($X$6,$Z$2,$Z$3,$Z$4),DB!$H:$H,1)</f>
        <v>0</v>
      </c>
      <c r="AK17" s="3">
        <f>COUNTIFS(DB!$E:$E,(LEFT($Z17,4)+IF(MOD(RIGHT($Z17,2)+AK$7,12)=0,QUOTIENT(RIGHT($Z17,2)+AK$7,12)-1,QUOTIENT(RIGHT($Z17,2)+AK$7,12)))&amp;IF(RIGHT($Z17,2)+AK$7&lt;10,"0"&amp;MOD(RIGHT($Z17,2)+AK$7,12),IF(MOD(RIGHT($Z17,2)+AK$7,12)=0,12,IF(MOD(RIGHT($Z17,2)+AK$7,12)&lt;10,"0"&amp;MOD(RIGHT($Z17,2)+AK$7,12),MOD(RIGHT($Z17,2)+AK$7,12)))),DB!$F:$F,$Z17,DB!$I:$I,CHOOSE($X$6,$Y$2,$Y$3,$Y$4,),DB!$I:$I,CHOOSE($X$6,$Z$2,$Z$3,$Z$4),DB!$H:$H,1)</f>
        <v>0</v>
      </c>
      <c r="AL17" s="3">
        <f>COUNTIFS(DB!$E:$E,(LEFT($Z17,4)+IF(MOD(RIGHT($Z17,2)+AL$7,12)=0,QUOTIENT(RIGHT($Z17,2)+AL$7,12)-1,QUOTIENT(RIGHT($Z17,2)+AL$7,12)))&amp;IF(RIGHT($Z17,2)+AL$7&lt;10,"0"&amp;MOD(RIGHT($Z17,2)+AL$7,12),IF(MOD(RIGHT($Z17,2)+AL$7,12)=0,12,IF(MOD(RIGHT($Z17,2)+AL$7,12)&lt;10,"0"&amp;MOD(RIGHT($Z17,2)+AL$7,12),MOD(RIGHT($Z17,2)+AL$7,12)))),DB!$F:$F,$Z17,DB!$I:$I,CHOOSE($X$6,$Y$2,$Y$3,$Y$4,),DB!$I:$I,CHOOSE($X$6,$Z$2,$Z$3,$Z$4),DB!$H:$H,1)</f>
        <v>0</v>
      </c>
      <c r="AM17" s="3">
        <f>COUNTIFS(DB!$E:$E,(LEFT($Z17,4)+IF(MOD(RIGHT($Z17,2)+AM$7,12)=0,QUOTIENT(RIGHT($Z17,2)+AM$7,12)-1,QUOTIENT(RIGHT($Z17,2)+AM$7,12)))&amp;IF(RIGHT($Z17,2)+AM$7&lt;10,"0"&amp;MOD(RIGHT($Z17,2)+AM$7,12),IF(MOD(RIGHT($Z17,2)+AM$7,12)=0,12,IF(MOD(RIGHT($Z17,2)+AM$7,12)&lt;10,"0"&amp;MOD(RIGHT($Z17,2)+AM$7,12),MOD(RIGHT($Z17,2)+AM$7,12)))),DB!$F:$F,$Z17,DB!$I:$I,CHOOSE($X$6,$Y$2,$Y$3,$Y$4,),DB!$I:$I,CHOOSE($X$6,$Z$2,$Z$3,$Z$4),DB!$H:$H,1)</f>
        <v>0</v>
      </c>
      <c r="AN17" s="3">
        <f>COUNTIFS(DB!$E:$E,(LEFT($Z17,4)+IF(MOD(RIGHT($Z17,2)+AN$7,12)=0,QUOTIENT(RIGHT($Z17,2)+AN$7,12)-1,QUOTIENT(RIGHT($Z17,2)+AN$7,12)))&amp;IF(RIGHT($Z17,2)+AN$7&lt;10,"0"&amp;MOD(RIGHT($Z17,2)+AN$7,12),IF(MOD(RIGHT($Z17,2)+AN$7,12)=0,12,IF(MOD(RIGHT($Z17,2)+AN$7,12)&lt;10,"0"&amp;MOD(RIGHT($Z17,2)+AN$7,12),MOD(RIGHT($Z17,2)+AN$7,12)))),DB!$F:$F,$Z17,DB!$I:$I,CHOOSE($X$6,$Y$2,$Y$3,$Y$4,),DB!$I:$I,CHOOSE($X$6,$Z$2,$Z$3,$Z$4),DB!$H:$H,1)</f>
        <v>0</v>
      </c>
      <c r="AO17" s="3">
        <f>COUNTIFS(DB!$E:$E,(LEFT($Z17,4)+IF(MOD(RIGHT($Z17,2)+AO$7,12)=0,QUOTIENT(RIGHT($Z17,2)+AO$7,12)-1,QUOTIENT(RIGHT($Z17,2)+AO$7,12)))&amp;IF(RIGHT($Z17,2)+AO$7&lt;10,"0"&amp;MOD(RIGHT($Z17,2)+AO$7,12),IF(MOD(RIGHT($Z17,2)+AO$7,12)=0,12,IF(MOD(RIGHT($Z17,2)+AO$7,12)&lt;10,"0"&amp;MOD(RIGHT($Z17,2)+AO$7,12),MOD(RIGHT($Z17,2)+AO$7,12)))),DB!$F:$F,$Z17,DB!$I:$I,CHOOSE($X$6,$Y$2,$Y$3,$Y$4,),DB!$I:$I,CHOOSE($X$6,$Z$2,$Z$3,$Z$4),DB!$H:$H,1)</f>
        <v>0</v>
      </c>
      <c r="AP17" s="3"/>
      <c r="AQ17" s="3"/>
      <c r="AR17" s="9" t="str">
        <f t="shared" si="14"/>
        <v>201609</v>
      </c>
      <c r="AS17" s="3">
        <f>COUNTIFS(DB!$E:$E,(LEFT($Z17,4)+IF(MOD(RIGHT($Z17,2)+AS$7,12)=0,QUOTIENT(RIGHT($Z17,2)+AS$7,12)-1,QUOTIENT(RIGHT($Z17,2)+AS$7,12)))&amp;IF(RIGHT($Z17,2)+AS$7&lt;10,"0"&amp;MOD(RIGHT($Z17,2)+AS$7,12),IF(MOD(RIGHT($Z17,2)+AS$7,12)=0,12,IF(MOD(RIGHT($Z17,2)+AS$7,12)&lt;10,"0"&amp;MOD(RIGHT($Z17,2)+AS$7,12),MOD(RIGHT($Z17,2)+AS$7,12)))),DB!$F:$F,$Z17,DB!$I:$I,CHOOSE($X$6,$Y$2,$Y$3,$Y$4,),DB!$I:$I,CHOOSE($X$6,$Z$2,$Z$3,$Z$4))</f>
        <v>0</v>
      </c>
      <c r="AT17" s="3">
        <f>COUNTIFS(DB!$E:$E,(LEFT($Z17,4)+IF(MOD(RIGHT($Z17,2)+AT$7,12)=0,QUOTIENT(RIGHT($Z17,2)+AT$7,12)-1,QUOTIENT(RIGHT($Z17,2)+AT$7,12)))&amp;IF(RIGHT($Z17,2)+AT$7&lt;10,"0"&amp;MOD(RIGHT($Z17,2)+AT$7,12),IF(MOD(RIGHT($Z17,2)+AT$7,12)=0,12,IF(MOD(RIGHT($Z17,2)+AT$7,12)&lt;10,"0"&amp;MOD(RIGHT($Z17,2)+AT$7,12),MOD(RIGHT($Z17,2)+AT$7,12)))),DB!$F:$F,$Z17,DB!$I:$I,CHOOSE($X$6,$Y$2,$Y$3,$Y$4,),DB!$I:$I,CHOOSE($X$6,$Z$2,$Z$3,$Z$4))</f>
        <v>0</v>
      </c>
      <c r="AU17" s="3">
        <f>COUNTIFS(DB!$E:$E,(LEFT($Z17,4)+IF(MOD(RIGHT($Z17,2)+AU$7,12)=0,QUOTIENT(RIGHT($Z17,2)+AU$7,12)-1,QUOTIENT(RIGHT($Z17,2)+AU$7,12)))&amp;IF(RIGHT($Z17,2)+AU$7&lt;10,"0"&amp;MOD(RIGHT($Z17,2)+AU$7,12),IF(MOD(RIGHT($Z17,2)+AU$7,12)=0,12,IF(MOD(RIGHT($Z17,2)+AU$7,12)&lt;10,"0"&amp;MOD(RIGHT($Z17,2)+AU$7,12),MOD(RIGHT($Z17,2)+AU$7,12)))),DB!$F:$F,$Z17,DB!$I:$I,CHOOSE($X$6,$Y$2,$Y$3,$Y$4,),DB!$I:$I,CHOOSE($X$6,$Z$2,$Z$3,$Z$4))</f>
        <v>0</v>
      </c>
      <c r="AV17" s="3">
        <f>COUNTIFS(DB!$E:$E,(LEFT($Z17,4)+IF(MOD(RIGHT($Z17,2)+AV$7,12)=0,QUOTIENT(RIGHT($Z17,2)+AV$7,12)-1,QUOTIENT(RIGHT($Z17,2)+AV$7,12)))&amp;IF(RIGHT($Z17,2)+AV$7&lt;10,"0"&amp;MOD(RIGHT($Z17,2)+AV$7,12),IF(MOD(RIGHT($Z17,2)+AV$7,12)=0,12,IF(MOD(RIGHT($Z17,2)+AV$7,12)&lt;10,"0"&amp;MOD(RIGHT($Z17,2)+AV$7,12),MOD(RIGHT($Z17,2)+AV$7,12)))),DB!$F:$F,$Z17,DB!$I:$I,CHOOSE($X$6,$Y$2,$Y$3,$Y$4,),DB!$I:$I,CHOOSE($X$6,$Z$2,$Z$3,$Z$4))</f>
        <v>0</v>
      </c>
      <c r="AW17" s="3">
        <f>COUNTIFS(DB!$E:$E,(LEFT($Z17,4)+IF(MOD(RIGHT($Z17,2)+AW$7,12)=0,QUOTIENT(RIGHT($Z17,2)+AW$7,12)-1,QUOTIENT(RIGHT($Z17,2)+AW$7,12)))&amp;IF(RIGHT($Z17,2)+AW$7&lt;10,"0"&amp;MOD(RIGHT($Z17,2)+AW$7,12),IF(MOD(RIGHT($Z17,2)+AW$7,12)=0,12,IF(MOD(RIGHT($Z17,2)+AW$7,12)&lt;10,"0"&amp;MOD(RIGHT($Z17,2)+AW$7,12),MOD(RIGHT($Z17,2)+AW$7,12)))),DB!$F:$F,$Z17,DB!$I:$I,CHOOSE($X$6,$Y$2,$Y$3,$Y$4,),DB!$I:$I,CHOOSE($X$6,$Z$2,$Z$3,$Z$4))</f>
        <v>0</v>
      </c>
      <c r="AX17" s="3">
        <f>COUNTIFS(DB!$E:$E,(LEFT($Z17,4)+IF(MOD(RIGHT($Z17,2)+AX$7,12)=0,QUOTIENT(RIGHT($Z17,2)+AX$7,12)-1,QUOTIENT(RIGHT($Z17,2)+AX$7,12)))&amp;IF(RIGHT($Z17,2)+AX$7&lt;10,"0"&amp;MOD(RIGHT($Z17,2)+AX$7,12),IF(MOD(RIGHT($Z17,2)+AX$7,12)=0,12,IF(MOD(RIGHT($Z17,2)+AX$7,12)&lt;10,"0"&amp;MOD(RIGHT($Z17,2)+AX$7,12),MOD(RIGHT($Z17,2)+AX$7,12)))),DB!$F:$F,$Z17,DB!$I:$I,CHOOSE($X$6,$Y$2,$Y$3,$Y$4,),DB!$I:$I,CHOOSE($X$6,$Z$2,$Z$3,$Z$4))</f>
        <v>0</v>
      </c>
      <c r="AY17" s="3">
        <f>COUNTIFS(DB!$E:$E,(LEFT($Z17,4)+IF(MOD(RIGHT($Z17,2)+AY$7,12)=0,QUOTIENT(RIGHT($Z17,2)+AY$7,12)-1,QUOTIENT(RIGHT($Z17,2)+AY$7,12)))&amp;IF(RIGHT($Z17,2)+AY$7&lt;10,"0"&amp;MOD(RIGHT($Z17,2)+AY$7,12),IF(MOD(RIGHT($Z17,2)+AY$7,12)=0,12,IF(MOD(RIGHT($Z17,2)+AY$7,12)&lt;10,"0"&amp;MOD(RIGHT($Z17,2)+AY$7,12),MOD(RIGHT($Z17,2)+AY$7,12)))),DB!$F:$F,$Z17,DB!$I:$I,CHOOSE($X$6,$Y$2,$Y$3,$Y$4,),DB!$I:$I,CHOOSE($X$6,$Z$2,$Z$3,$Z$4))</f>
        <v>0</v>
      </c>
      <c r="AZ17" s="3">
        <f>COUNTIFS(DB!$E:$E,(LEFT($Z17,4)+IF(MOD(RIGHT($Z17,2)+AZ$7,12)=0,QUOTIENT(RIGHT($Z17,2)+AZ$7,12)-1,QUOTIENT(RIGHT($Z17,2)+AZ$7,12)))&amp;IF(RIGHT($Z17,2)+AZ$7&lt;10,"0"&amp;MOD(RIGHT($Z17,2)+AZ$7,12),IF(MOD(RIGHT($Z17,2)+AZ$7,12)=0,12,IF(MOD(RIGHT($Z17,2)+AZ$7,12)&lt;10,"0"&amp;MOD(RIGHT($Z17,2)+AZ$7,12),MOD(RIGHT($Z17,2)+AZ$7,12)))),DB!$F:$F,$Z17,DB!$I:$I,CHOOSE($X$6,$Y$2,$Y$3,$Y$4,),DB!$I:$I,CHOOSE($X$6,$Z$2,$Z$3,$Z$4))</f>
        <v>0</v>
      </c>
      <c r="BA17" s="3">
        <f>COUNTIFS(DB!$E:$E,(LEFT($Z17,4)+IF(MOD(RIGHT($Z17,2)+BA$7,12)=0,QUOTIENT(RIGHT($Z17,2)+BA$7,12)-1,QUOTIENT(RIGHT($Z17,2)+BA$7,12)))&amp;IF(RIGHT($Z17,2)+BA$7&lt;10,"0"&amp;MOD(RIGHT($Z17,2)+BA$7,12),IF(MOD(RIGHT($Z17,2)+BA$7,12)=0,12,IF(MOD(RIGHT($Z17,2)+BA$7,12)&lt;10,"0"&amp;MOD(RIGHT($Z17,2)+BA$7,12),MOD(RIGHT($Z17,2)+BA$7,12)))),DB!$F:$F,$Z17,DB!$I:$I,CHOOSE($X$6,$Y$2,$Y$3,$Y$4,),DB!$I:$I,CHOOSE($X$6,$Z$2,$Z$3,$Z$4))</f>
        <v>0</v>
      </c>
      <c r="BB17" s="3">
        <f>COUNTIFS(DB!$E:$E,(LEFT($Z17,4)+IF(MOD(RIGHT($Z17,2)+BB$7,12)=0,QUOTIENT(RIGHT($Z17,2)+BB$7,12)-1,QUOTIENT(RIGHT($Z17,2)+BB$7,12)))&amp;IF(RIGHT($Z17,2)+BB$7&lt;10,"0"&amp;MOD(RIGHT($Z17,2)+BB$7,12),IF(MOD(RIGHT($Z17,2)+BB$7,12)=0,12,IF(MOD(RIGHT($Z17,2)+BB$7,12)&lt;10,"0"&amp;MOD(RIGHT($Z17,2)+BB$7,12),MOD(RIGHT($Z17,2)+BB$7,12)))),DB!$F:$F,$Z17,DB!$I:$I,CHOOSE($X$6,$Y$2,$Y$3,$Y$4,),DB!$I:$I,CHOOSE($X$6,$Z$2,$Z$3,$Z$4))</f>
        <v>0</v>
      </c>
      <c r="BC17" s="3">
        <f>COUNTIFS(DB!$E:$E,(LEFT($Z17,4)+IF(MOD(RIGHT($Z17,2)+BC$7,12)=0,QUOTIENT(RIGHT($Z17,2)+BC$7,12)-1,QUOTIENT(RIGHT($Z17,2)+BC$7,12)))&amp;IF(RIGHT($Z17,2)+BC$7&lt;10,"0"&amp;MOD(RIGHT($Z17,2)+BC$7,12),IF(MOD(RIGHT($Z17,2)+BC$7,12)=0,12,IF(MOD(RIGHT($Z17,2)+BC$7,12)&lt;10,"0"&amp;MOD(RIGHT($Z17,2)+BC$7,12),MOD(RIGHT($Z17,2)+BC$7,12)))),DB!$F:$F,$Z17,DB!$I:$I,CHOOSE($X$6,$Y$2,$Y$3,$Y$4,),DB!$I:$I,CHOOSE($X$6,$Z$2,$Z$3,$Z$4))</f>
        <v>0</v>
      </c>
      <c r="BD17" s="3">
        <f>COUNTIFS(DB!$E:$E,(LEFT($Z17,4)+IF(MOD(RIGHT($Z17,2)+BD$7,12)=0,QUOTIENT(RIGHT($Z17,2)+BD$7,12)-1,QUOTIENT(RIGHT($Z17,2)+BD$7,12)))&amp;IF(RIGHT($Z17,2)+BD$7&lt;10,"0"&amp;MOD(RIGHT($Z17,2)+BD$7,12),IF(MOD(RIGHT($Z17,2)+BD$7,12)=0,12,IF(MOD(RIGHT($Z17,2)+BD$7,12)&lt;10,"0"&amp;MOD(RIGHT($Z17,2)+BD$7,12),MOD(RIGHT($Z17,2)+BD$7,12)))),DB!$F:$F,$Z17,DB!$I:$I,CHOOSE($X$6,$Y$2,$Y$3,$Y$4,),DB!$I:$I,CHOOSE($X$6,$Z$2,$Z$3,$Z$4))</f>
        <v>0</v>
      </c>
      <c r="BE17" s="3">
        <f>COUNTIFS(DB!$E:$E,(LEFT($Z17,4)+IF(MOD(RIGHT($Z17,2)+BE$7,12)=0,QUOTIENT(RIGHT($Z17,2)+BE$7,12)-1,QUOTIENT(RIGHT($Z17,2)+BE$7,12)))&amp;IF(RIGHT($Z17,2)+BE$7&lt;10,"0"&amp;MOD(RIGHT($Z17,2)+BE$7,12),IF(MOD(RIGHT($Z17,2)+BE$7,12)=0,12,IF(MOD(RIGHT($Z17,2)+BE$7,12)&lt;10,"0"&amp;MOD(RIGHT($Z17,2)+BE$7,12),MOD(RIGHT($Z17,2)+BE$7,12)))),DB!$F:$F,$Z17,DB!$I:$I,CHOOSE($X$6,$Y$2,$Y$3,$Y$4,),DB!$I:$I,CHOOSE($X$6,$Z$2,$Z$3,$Z$4))</f>
        <v>0</v>
      </c>
      <c r="BF17" s="3">
        <f>COUNTIFS(DB!$E:$E,(LEFT($Z17,4)+IF(MOD(RIGHT($Z17,2)+BF$7,12)=0,QUOTIENT(RIGHT($Z17,2)+BF$7,12)-1,QUOTIENT(RIGHT($Z17,2)+BF$7,12)))&amp;IF(RIGHT($Z17,2)+BF$7&lt;10,"0"&amp;MOD(RIGHT($Z17,2)+BF$7,12),IF(MOD(RIGHT($Z17,2)+BF$7,12)=0,12,IF(MOD(RIGHT($Z17,2)+BF$7,12)&lt;10,"0"&amp;MOD(RIGHT($Z17,2)+BF$7,12),MOD(RIGHT($Z17,2)+BF$7,12)))),DB!$F:$F,$Z17,DB!$I:$I,CHOOSE($X$6,$Y$2,$Y$3,$Y$4,),DB!$I:$I,CHOOSE($X$6,$Z$2,$Z$3,$Z$4))</f>
        <v>0</v>
      </c>
      <c r="BG17" s="3">
        <f>COUNTIFS(DB!$E:$E,(LEFT($Z17,4)+IF(MOD(RIGHT($Z17,2)+BG$7,12)=0,QUOTIENT(RIGHT($Z17,2)+BG$7,12)-1,QUOTIENT(RIGHT($Z17,2)+BG$7,12)))&amp;IF(RIGHT($Z17,2)+BG$7&lt;10,"0"&amp;MOD(RIGHT($Z17,2)+BG$7,12),IF(MOD(RIGHT($Z17,2)+BG$7,12)=0,12,IF(MOD(RIGHT($Z17,2)+BG$7,12)&lt;10,"0"&amp;MOD(RIGHT($Z17,2)+BG$7,12),MOD(RIGHT($Z17,2)+BG$7,12)))),DB!$F:$F,$Z17,DB!$I:$I,CHOOSE($X$6,$Y$2,$Y$3,$Y$4,),DB!$I:$I,CHOOSE($X$6,$Z$2,$Z$3,$Z$4))</f>
        <v>0</v>
      </c>
      <c r="BH17" s="3"/>
      <c r="BI17" s="3"/>
      <c r="BJ17" s="9" t="str">
        <f t="shared" si="15"/>
        <v>201609</v>
      </c>
      <c r="BK17" s="3">
        <f>SUMIFS(DB!$C:$C,DB!$E:$E,(LEFT($BJ17,4)+IF(MOD(RIGHT($BJ17,2)+BK$7,12)=0,QUOTIENT(RIGHT($BJ17,2)+BK$7,12)-1,QUOTIENT(RIGHT($BJ17,2)+BK$7,12)))&amp;IF(RIGHT($BJ17,2)+BK$7&lt;10,"0"&amp;MOD(RIGHT($BJ17,2)+BK$7,12),IF(MOD(RIGHT($BJ17,2)+BK$7,12)=0,12,IF(MOD(RIGHT($BJ17,2)+BK$7,12)&lt;10,"0"&amp;MOD(RIGHT($BJ17,2)+BK$7,12),MOD(RIGHT($BJ17,2)+BK$7,12)))),DB!$I:$I,CHOOSE($X$6,$Y$2,$Y$3,$Y$4,),DB!$I:$I,CHOOSE($X$6,$Z$2,$Z$3,$Z$4),DB!$F:$F,$BJ17)</f>
        <v>0</v>
      </c>
      <c r="BL17" s="3">
        <f>SUMIFS(DB!$C:$C,DB!$E:$E,(LEFT($BJ17,4)+IF(MOD(RIGHT($BJ17,2)+BL$7,12)=0,QUOTIENT(RIGHT($BJ17,2)+BL$7,12)-1,QUOTIENT(RIGHT($BJ17,2)+BL$7,12)))&amp;IF(RIGHT($BJ17,2)+BL$7&lt;10,"0"&amp;MOD(RIGHT($BJ17,2)+BL$7,12),IF(MOD(RIGHT($BJ17,2)+BL$7,12)=0,12,IF(MOD(RIGHT($BJ17,2)+BL$7,12)&lt;10,"0"&amp;MOD(RIGHT($BJ17,2)+BL$7,12),MOD(RIGHT($BJ17,2)+BL$7,12)))),DB!$I:$I,CHOOSE($X$6,$Y$2,$Y$3,$Y$4,),DB!$I:$I,CHOOSE($X$6,$Z$2,$Z$3,$Z$4),DB!$F:$F,$BJ17)</f>
        <v>0</v>
      </c>
      <c r="BM17" s="3">
        <f>SUMIFS(DB!$C:$C,DB!$E:$E,(LEFT($BJ17,4)+IF(MOD(RIGHT($BJ17,2)+BM$7,12)=0,QUOTIENT(RIGHT($BJ17,2)+BM$7,12)-1,QUOTIENT(RIGHT($BJ17,2)+BM$7,12)))&amp;IF(RIGHT($BJ17,2)+BM$7&lt;10,"0"&amp;MOD(RIGHT($BJ17,2)+BM$7,12),IF(MOD(RIGHT($BJ17,2)+BM$7,12)=0,12,IF(MOD(RIGHT($BJ17,2)+BM$7,12)&lt;10,"0"&amp;MOD(RIGHT($BJ17,2)+BM$7,12),MOD(RIGHT($BJ17,2)+BM$7,12)))),DB!$I:$I,CHOOSE($X$6,$Y$2,$Y$3,$Y$4,),DB!$I:$I,CHOOSE($X$6,$Z$2,$Z$3,$Z$4),DB!$F:$F,$BJ17)</f>
        <v>0</v>
      </c>
      <c r="BN17" s="3">
        <f>SUMIFS(DB!$C:$C,DB!$E:$E,(LEFT($BJ17,4)+IF(MOD(RIGHT($BJ17,2)+BN$7,12)=0,QUOTIENT(RIGHT($BJ17,2)+BN$7,12)-1,QUOTIENT(RIGHT($BJ17,2)+BN$7,12)))&amp;IF(RIGHT($BJ17,2)+BN$7&lt;10,"0"&amp;MOD(RIGHT($BJ17,2)+BN$7,12),IF(MOD(RIGHT($BJ17,2)+BN$7,12)=0,12,IF(MOD(RIGHT($BJ17,2)+BN$7,12)&lt;10,"0"&amp;MOD(RIGHT($BJ17,2)+BN$7,12),MOD(RIGHT($BJ17,2)+BN$7,12)))),DB!$I:$I,CHOOSE($X$6,$Y$2,$Y$3,$Y$4,),DB!$I:$I,CHOOSE($X$6,$Z$2,$Z$3,$Z$4),DB!$F:$F,$BJ17)</f>
        <v>0</v>
      </c>
      <c r="BO17" s="3">
        <f>SUMIFS(DB!$C:$C,DB!$E:$E,(LEFT($BJ17,4)+IF(MOD(RIGHT($BJ17,2)+BO$7,12)=0,QUOTIENT(RIGHT($BJ17,2)+BO$7,12)-1,QUOTIENT(RIGHT($BJ17,2)+BO$7,12)))&amp;IF(RIGHT($BJ17,2)+BO$7&lt;10,"0"&amp;MOD(RIGHT($BJ17,2)+BO$7,12),IF(MOD(RIGHT($BJ17,2)+BO$7,12)=0,12,IF(MOD(RIGHT($BJ17,2)+BO$7,12)&lt;10,"0"&amp;MOD(RIGHT($BJ17,2)+BO$7,12),MOD(RIGHT($BJ17,2)+BO$7,12)))),DB!$I:$I,CHOOSE($X$6,$Y$2,$Y$3,$Y$4,),DB!$I:$I,CHOOSE($X$6,$Z$2,$Z$3,$Z$4),DB!$F:$F,$BJ17)</f>
        <v>0</v>
      </c>
      <c r="BP17" s="3">
        <f>SUMIFS(DB!$C:$C,DB!$E:$E,(LEFT($BJ17,4)+IF(MOD(RIGHT($BJ17,2)+BP$7,12)=0,QUOTIENT(RIGHT($BJ17,2)+BP$7,12)-1,QUOTIENT(RIGHT($BJ17,2)+BP$7,12)))&amp;IF(RIGHT($BJ17,2)+BP$7&lt;10,"0"&amp;MOD(RIGHT($BJ17,2)+BP$7,12),IF(MOD(RIGHT($BJ17,2)+BP$7,12)=0,12,IF(MOD(RIGHT($BJ17,2)+BP$7,12)&lt;10,"0"&amp;MOD(RIGHT($BJ17,2)+BP$7,12),MOD(RIGHT($BJ17,2)+BP$7,12)))),DB!$I:$I,CHOOSE($X$6,$Y$2,$Y$3,$Y$4,),DB!$I:$I,CHOOSE($X$6,$Z$2,$Z$3,$Z$4),DB!$F:$F,$BJ17)</f>
        <v>0</v>
      </c>
      <c r="BQ17" s="3">
        <f>SUMIFS(DB!$C:$C,DB!$E:$E,(LEFT($BJ17,4)+IF(MOD(RIGHT($BJ17,2)+BQ$7,12)=0,QUOTIENT(RIGHT($BJ17,2)+BQ$7,12)-1,QUOTIENT(RIGHT($BJ17,2)+BQ$7,12)))&amp;IF(RIGHT($BJ17,2)+BQ$7&lt;10,"0"&amp;MOD(RIGHT($BJ17,2)+BQ$7,12),IF(MOD(RIGHT($BJ17,2)+BQ$7,12)=0,12,IF(MOD(RIGHT($BJ17,2)+BQ$7,12)&lt;10,"0"&amp;MOD(RIGHT($BJ17,2)+BQ$7,12),MOD(RIGHT($BJ17,2)+BQ$7,12)))),DB!$I:$I,CHOOSE($X$6,$Y$2,$Y$3,$Y$4,),DB!$I:$I,CHOOSE($X$6,$Z$2,$Z$3,$Z$4),DB!$F:$F,$BJ17)</f>
        <v>0</v>
      </c>
      <c r="BR17" s="3">
        <f>SUMIFS(DB!$C:$C,DB!$E:$E,(LEFT($BJ17,4)+IF(MOD(RIGHT($BJ17,2)+BR$7,12)=0,QUOTIENT(RIGHT($BJ17,2)+BR$7,12)-1,QUOTIENT(RIGHT($BJ17,2)+BR$7,12)))&amp;IF(RIGHT($BJ17,2)+BR$7&lt;10,"0"&amp;MOD(RIGHT($BJ17,2)+BR$7,12),IF(MOD(RIGHT($BJ17,2)+BR$7,12)=0,12,IF(MOD(RIGHT($BJ17,2)+BR$7,12)&lt;10,"0"&amp;MOD(RIGHT($BJ17,2)+BR$7,12),MOD(RIGHT($BJ17,2)+BR$7,12)))),DB!$I:$I,CHOOSE($X$6,$Y$2,$Y$3,$Y$4,),DB!$I:$I,CHOOSE($X$6,$Z$2,$Z$3,$Z$4),DB!$F:$F,$BJ17)</f>
        <v>0</v>
      </c>
      <c r="BS17" s="3">
        <f>SUMIFS(DB!$C:$C,DB!$E:$E,(LEFT($BJ17,4)+IF(MOD(RIGHT($BJ17,2)+BS$7,12)=0,QUOTIENT(RIGHT($BJ17,2)+BS$7,12)-1,QUOTIENT(RIGHT($BJ17,2)+BS$7,12)))&amp;IF(RIGHT($BJ17,2)+BS$7&lt;10,"0"&amp;MOD(RIGHT($BJ17,2)+BS$7,12),IF(MOD(RIGHT($BJ17,2)+BS$7,12)=0,12,IF(MOD(RIGHT($BJ17,2)+BS$7,12)&lt;10,"0"&amp;MOD(RIGHT($BJ17,2)+BS$7,12),MOD(RIGHT($BJ17,2)+BS$7,12)))),DB!$I:$I,CHOOSE($X$6,$Y$2,$Y$3,$Y$4,),DB!$I:$I,CHOOSE($X$6,$Z$2,$Z$3,$Z$4),DB!$F:$F,$BJ17)</f>
        <v>0</v>
      </c>
      <c r="BT17" s="3">
        <f>SUMIFS(DB!$C:$C,DB!$E:$E,(LEFT($BJ17,4)+IF(MOD(RIGHT($BJ17,2)+BT$7,12)=0,QUOTIENT(RIGHT($BJ17,2)+BT$7,12)-1,QUOTIENT(RIGHT($BJ17,2)+BT$7,12)))&amp;IF(RIGHT($BJ17,2)+BT$7&lt;10,"0"&amp;MOD(RIGHT($BJ17,2)+BT$7,12),IF(MOD(RIGHT($BJ17,2)+BT$7,12)=0,12,IF(MOD(RIGHT($BJ17,2)+BT$7,12)&lt;10,"0"&amp;MOD(RIGHT($BJ17,2)+BT$7,12),MOD(RIGHT($BJ17,2)+BT$7,12)))),DB!$I:$I,CHOOSE($X$6,$Y$2,$Y$3,$Y$4,),DB!$I:$I,CHOOSE($X$6,$Z$2,$Z$3,$Z$4),DB!$F:$F,$BJ17)</f>
        <v>0</v>
      </c>
      <c r="BU17" s="3">
        <f>SUMIFS(DB!$C:$C,DB!$E:$E,(LEFT($BJ17,4)+IF(MOD(RIGHT($BJ17,2)+BU$7,12)=0,QUOTIENT(RIGHT($BJ17,2)+BU$7,12)-1,QUOTIENT(RIGHT($BJ17,2)+BU$7,12)))&amp;IF(RIGHT($BJ17,2)+BU$7&lt;10,"0"&amp;MOD(RIGHT($BJ17,2)+BU$7,12),IF(MOD(RIGHT($BJ17,2)+BU$7,12)=0,12,IF(MOD(RIGHT($BJ17,2)+BU$7,12)&lt;10,"0"&amp;MOD(RIGHT($BJ17,2)+BU$7,12),MOD(RIGHT($BJ17,2)+BU$7,12)))),DB!$I:$I,CHOOSE($X$6,$Y$2,$Y$3,$Y$4,),DB!$I:$I,CHOOSE($X$6,$Z$2,$Z$3,$Z$4),DB!$F:$F,$BJ17)</f>
        <v>0</v>
      </c>
      <c r="BV17" s="3">
        <f>SUMIFS(DB!$C:$C,DB!$E:$E,(LEFT($BJ17,4)+IF(MOD(RIGHT($BJ17,2)+BV$7,12)=0,QUOTIENT(RIGHT($BJ17,2)+BV$7,12)-1,QUOTIENT(RIGHT($BJ17,2)+BV$7,12)))&amp;IF(RIGHT($BJ17,2)+BV$7&lt;10,"0"&amp;MOD(RIGHT($BJ17,2)+BV$7,12),IF(MOD(RIGHT($BJ17,2)+BV$7,12)=0,12,IF(MOD(RIGHT($BJ17,2)+BV$7,12)&lt;10,"0"&amp;MOD(RIGHT($BJ17,2)+BV$7,12),MOD(RIGHT($BJ17,2)+BV$7,12)))),DB!$I:$I,CHOOSE($X$6,$Y$2,$Y$3,$Y$4,),DB!$I:$I,CHOOSE($X$6,$Z$2,$Z$3,$Z$4),DB!$F:$F,$BJ17)</f>
        <v>0</v>
      </c>
      <c r="BW17" s="3">
        <f>SUMIFS(DB!$C:$C,DB!$E:$E,(LEFT($BJ17,4)+IF(MOD(RIGHT($BJ17,2)+BW$7,12)=0,QUOTIENT(RIGHT($BJ17,2)+BW$7,12)-1,QUOTIENT(RIGHT($BJ17,2)+BW$7,12)))&amp;IF(RIGHT($BJ17,2)+BW$7&lt;10,"0"&amp;MOD(RIGHT($BJ17,2)+BW$7,12),IF(MOD(RIGHT($BJ17,2)+BW$7,12)=0,12,IF(MOD(RIGHT($BJ17,2)+BW$7,12)&lt;10,"0"&amp;MOD(RIGHT($BJ17,2)+BW$7,12),MOD(RIGHT($BJ17,2)+BW$7,12)))),DB!$I:$I,CHOOSE($X$6,$Y$2,$Y$3,$Y$4,),DB!$I:$I,CHOOSE($X$6,$Z$2,$Z$3,$Z$4),DB!$F:$F,$BJ17)</f>
        <v>0</v>
      </c>
      <c r="BX17" s="3">
        <f>SUMIFS(DB!$C:$C,DB!$E:$E,(LEFT($BJ17,4)+IF(MOD(RIGHT($BJ17,2)+BX$7,12)=0,QUOTIENT(RIGHT($BJ17,2)+BX$7,12)-1,QUOTIENT(RIGHT($BJ17,2)+BX$7,12)))&amp;IF(RIGHT($BJ17,2)+BX$7&lt;10,"0"&amp;MOD(RIGHT($BJ17,2)+BX$7,12),IF(MOD(RIGHT($BJ17,2)+BX$7,12)=0,12,IF(MOD(RIGHT($BJ17,2)+BX$7,12)&lt;10,"0"&amp;MOD(RIGHT($BJ17,2)+BX$7,12),MOD(RIGHT($BJ17,2)+BX$7,12)))),DB!$I:$I,CHOOSE($X$6,$Y$2,$Y$3,$Y$4,),DB!$I:$I,CHOOSE($X$6,$Z$2,$Z$3,$Z$4),DB!$F:$F,$BJ17)</f>
        <v>0</v>
      </c>
      <c r="BY17" s="3">
        <f>SUMIFS(DB!$C:$C,DB!$E:$E,(LEFT($BJ17,4)+IF(MOD(RIGHT($BJ17,2)+BY$7,12)=0,QUOTIENT(RIGHT($BJ17,2)+BY$7,12)-1,QUOTIENT(RIGHT($BJ17,2)+BY$7,12)))&amp;IF(RIGHT($BJ17,2)+BY$7&lt;10,"0"&amp;MOD(RIGHT($BJ17,2)+BY$7,12),IF(MOD(RIGHT($BJ17,2)+BY$7,12)=0,12,IF(MOD(RIGHT($BJ17,2)+BY$7,12)&lt;10,"0"&amp;MOD(RIGHT($BJ17,2)+BY$7,12),MOD(RIGHT($BJ17,2)+BY$7,12)))),DB!$I:$I,CHOOSE($X$6,$Y$2,$Y$3,$Y$4,),DB!$I:$I,CHOOSE($X$6,$Z$2,$Z$3,$Z$4),DB!$F:$F,$BJ17)</f>
        <v>0</v>
      </c>
      <c r="BZ17" s="3"/>
      <c r="CB17" s="9" t="str">
        <f t="shared" si="16"/>
        <v>201609</v>
      </c>
      <c r="CC17" s="16">
        <f t="shared" si="17"/>
        <v>0</v>
      </c>
      <c r="CD17" s="16">
        <f t="shared" si="18"/>
        <v>0</v>
      </c>
      <c r="CE17" s="16">
        <f t="shared" si="19"/>
        <v>0</v>
      </c>
      <c r="CF17" s="16">
        <f t="shared" si="20"/>
        <v>0</v>
      </c>
      <c r="CG17" s="16">
        <f t="shared" si="21"/>
        <v>0</v>
      </c>
      <c r="CH17" s="16">
        <f t="shared" si="22"/>
        <v>0</v>
      </c>
      <c r="CI17" s="16">
        <f t="shared" si="23"/>
        <v>0</v>
      </c>
      <c r="CJ17" s="16">
        <f t="shared" si="24"/>
        <v>0</v>
      </c>
      <c r="CK17" s="16">
        <f t="shared" si="25"/>
        <v>0</v>
      </c>
      <c r="CL17" s="16">
        <f t="shared" si="26"/>
        <v>0</v>
      </c>
      <c r="CM17" s="16">
        <f t="shared" si="27"/>
        <v>0</v>
      </c>
      <c r="CN17" s="16">
        <f t="shared" si="28"/>
        <v>0</v>
      </c>
      <c r="CO17" s="16">
        <f t="shared" si="29"/>
        <v>0</v>
      </c>
      <c r="CP17" s="16">
        <f t="shared" si="30"/>
        <v>0</v>
      </c>
      <c r="CQ17" s="16">
        <f t="shared" si="31"/>
        <v>0</v>
      </c>
      <c r="CT17" s="9" t="str">
        <f t="shared" si="32"/>
        <v>201609</v>
      </c>
      <c r="CU17" s="16">
        <f t="shared" si="33"/>
        <v>0</v>
      </c>
      <c r="CV17" s="16">
        <f t="shared" si="34"/>
        <v>0</v>
      </c>
      <c r="CW17" s="16">
        <f t="shared" si="35"/>
        <v>0</v>
      </c>
      <c r="CX17" s="16">
        <f t="shared" si="36"/>
        <v>0</v>
      </c>
      <c r="CY17" s="16">
        <f t="shared" si="37"/>
        <v>0</v>
      </c>
      <c r="CZ17" s="16">
        <f t="shared" si="38"/>
        <v>0</v>
      </c>
      <c r="DA17" s="16">
        <f t="shared" si="39"/>
        <v>0</v>
      </c>
      <c r="DB17" s="16">
        <f t="shared" si="40"/>
        <v>0</v>
      </c>
      <c r="DC17" s="16">
        <f t="shared" si="41"/>
        <v>0</v>
      </c>
      <c r="DD17" s="16">
        <f t="shared" si="42"/>
        <v>0</v>
      </c>
      <c r="DE17" s="16">
        <f t="shared" si="43"/>
        <v>0</v>
      </c>
      <c r="DF17" s="16">
        <f t="shared" si="44"/>
        <v>0</v>
      </c>
      <c r="DG17" s="16">
        <f t="shared" si="45"/>
        <v>0</v>
      </c>
      <c r="DH17" s="16">
        <f t="shared" si="46"/>
        <v>0</v>
      </c>
      <c r="DI17" s="16">
        <f t="shared" si="47"/>
        <v>0</v>
      </c>
    </row>
    <row r="18" spans="1:113" x14ac:dyDescent="0.2">
      <c r="A18">
        <f t="shared" si="49"/>
        <v>9</v>
      </c>
      <c r="B18" s="6" t="str">
        <f t="shared" si="50"/>
        <v>201610</v>
      </c>
      <c r="C18" s="3">
        <f>COUNTIFS(DB!$G:$G,1,DB!$F:$F,"&lt;="&amp;B18)</f>
        <v>272</v>
      </c>
      <c r="D18" s="3">
        <f t="shared" si="48"/>
        <v>0</v>
      </c>
      <c r="E18" s="15">
        <f t="shared" ref="E18:E26" si="51">I18+J18+K18</f>
        <v>0</v>
      </c>
      <c r="F18" s="17">
        <f>COUNTIFS(DB!$E:$E,$B18,DB!$I:$I,$Y$2,DB!$I:$I,$Z$2,DB!$H:$H,1)</f>
        <v>0</v>
      </c>
      <c r="G18" s="18">
        <f>COUNTIFS(DB!$E:$E,$B18,DB!$I:$I,$Y$3,DB!$I:$I,$Z$3,DB!$H:$H,1)</f>
        <v>0</v>
      </c>
      <c r="H18" s="18">
        <f>COUNTIFS(DB!$E:$E,$B18,DB!$I:$I,$Y$4,DB!$I:$I,$Z$4,DB!$H:$H,1)</f>
        <v>0</v>
      </c>
      <c r="I18" s="17">
        <f>COUNTIFS(DB!$E:$E,$B18,DB!$F:$F,$B18,DB!$I:$I,$Y$2,DB!$I:$I,$Z$2,DB!$H:$H,1)</f>
        <v>0</v>
      </c>
      <c r="J18" s="18">
        <f>COUNTIFS(DB!$E:$E,$B18,DB!$F:$F,$B18,DB!$I:$I,$Y$3,DB!$I:$I,$Z$3,DB!$H:$H,1)</f>
        <v>0</v>
      </c>
      <c r="K18" s="18">
        <f>COUNTIFS(DB!$E:$E,$B18,DB!$F:$F,$B18,DB!$I:$I,$Y$4,DB!$I:$I,$Z$4,DB!$H:$H,1)</f>
        <v>0</v>
      </c>
      <c r="L18" s="18"/>
      <c r="M18" s="3">
        <f>SUMIFS(DB!$C:$C,DB!$E:$E,$B18)</f>
        <v>0</v>
      </c>
      <c r="N18" s="3">
        <f>SUMIFS(DB!$C:$C,DB!$E:$E,$B18,DB!$I:$I,$Y$2,DB!$I:$I,$Z$2)</f>
        <v>0</v>
      </c>
      <c r="O18" s="3">
        <f>SUMIFS(DB!$C:$C,DB!$E:$E,$B18,DB!$I:$I,$Y$3,DB!$I:$I,$Z$3)</f>
        <v>0</v>
      </c>
      <c r="P18" s="3">
        <f>SUMIFS(DB!$C:$C,DB!$E:$E,$B18,DB!$I:$I,$Y$4,DB!$I:$I,$Z$4)</f>
        <v>0</v>
      </c>
      <c r="Q18" s="3"/>
      <c r="R18" s="15">
        <f t="shared" ref="R18:R26" si="52">S18+T18+U18</f>
        <v>0</v>
      </c>
      <c r="S18" s="17">
        <f>SUMIFS(DB!$C:$C,DB!$E:$E,(LEFT($Z18,4)+IF(RIGHT($Z18,2)+AA$7=12,0,QUOTIENT(RIGHT($Z18,2)+AA$7,12)))&amp;IF(RIGHT($Z18,2)+AA$7&lt;10,"0"&amp;MOD(RIGHT($Z18,2)+AA$7,12),IF(MOD(RIGHT($Z18,2)+AA$7,12)=0,12,IF(MOD(RIGHT($Z18,2)+AA$7,12)&lt;10,"0"&amp;MOD(RIGHT($Z18,2)+AA$7,12),MOD(RIGHT($Z18,2)+AA$7,12)))),DB!$F:$F,$Z18,DB!$I:$I,$Y$2,DB!$I:$I,$Z$2)</f>
        <v>0</v>
      </c>
      <c r="T18" s="18">
        <f>SUMIFS(DB!$C:$C,DB!$E:$E,(LEFT($Z18,4)+IF(RIGHT($Z18,2)+AA$7=12,0,QUOTIENT(RIGHT($Z18,2)+AA$7,12)))&amp;IF(RIGHT($Z18,2)+AA$7&lt;10,"0"&amp;MOD(RIGHT($Z18,2)+AA$7,12),IF(MOD(RIGHT($Z18,2)+AA$7,12)=0,12,IF(MOD(RIGHT($Z18,2)+AA$7,12)&lt;10,"0"&amp;MOD(RIGHT($Z18,2)+AA$7,12),MOD(RIGHT($Z18,2)+AA$7,12)))),DB!$F:$F,$Z18,DB!$I:$I,$Y$3,DB!$I:$I,$Z$3)</f>
        <v>0</v>
      </c>
      <c r="U18" s="18">
        <f>SUMIFS(DB!$C:$C,DB!$E:$E,(LEFT($Z18,4)+IF(RIGHT($Z18,2)+AA$7=12,0,QUOTIENT(RIGHT($Z18,2)+AA$7,12)))&amp;IF(RIGHT($Z18,2)+AA$7&lt;10,"0"&amp;MOD(RIGHT($Z18,2)+AA$7,12),IF(MOD(RIGHT($Z18,2)+AA$7,12)=0,12,IF(MOD(RIGHT($Z18,2)+AA$7,12)&lt;10,"0"&amp;MOD(RIGHT($Z18,2)+AA$7,12),MOD(RIGHT($Z18,2)+AA$7,12)))),DB!$F:$F,$Z18,DB!$I:$I,$Y$4,DB!$I:$I,$Z$4)</f>
        <v>0</v>
      </c>
      <c r="V18" s="18"/>
      <c r="Z18" s="6" t="str">
        <f t="shared" si="13"/>
        <v>201610</v>
      </c>
      <c r="AA18" s="3">
        <f>COUNTIFS(DB!$E:$E,(LEFT($Z18,4)+IF(MOD(RIGHT($Z18,2)+AA$7,12)=0,QUOTIENT(RIGHT($Z18,2)+AA$7,12)-1,QUOTIENT(RIGHT($Z18,2)+AA$7,12)))&amp;IF(RIGHT($Z18,2)+AA$7&lt;10,"0"&amp;MOD(RIGHT($Z18,2)+AA$7,12),IF(MOD(RIGHT($Z18,2)+AA$7,12)=0,12,IF(MOD(RIGHT($Z18,2)+AA$7,12)&lt;10,"0"&amp;MOD(RIGHT($Z18,2)+AA$7,12),MOD(RIGHT($Z18,2)+AA$7,12)))),DB!$F:$F,$Z18,DB!$I:$I,CHOOSE($X$6,$Y$2,$Y$3,$Y$4,),DB!$I:$I,CHOOSE($X$6,$Z$2,$Z$3,$Z$4),DB!$H:$H,1)</f>
        <v>0</v>
      </c>
      <c r="AB18" s="3">
        <f>COUNTIFS(DB!$E:$E,(LEFT($Z18,4)+IF(MOD(RIGHT($Z18,2)+AB$7,12)=0,QUOTIENT(RIGHT($Z18,2)+AB$7,12)-1,QUOTIENT(RIGHT($Z18,2)+AB$7,12)))&amp;IF(RIGHT($Z18,2)+AB$7&lt;10,"0"&amp;MOD(RIGHT($Z18,2)+AB$7,12),IF(MOD(RIGHT($Z18,2)+AB$7,12)=0,12,IF(MOD(RIGHT($Z18,2)+AB$7,12)&lt;10,"0"&amp;MOD(RIGHT($Z18,2)+AB$7,12),MOD(RIGHT($Z18,2)+AB$7,12)))),DB!$F:$F,$Z18,DB!$I:$I,CHOOSE($X$6,$Y$2,$Y$3,$Y$4,),DB!$I:$I,CHOOSE($X$6,$Z$2,$Z$3,$Z$4),DB!$H:$H,1)</f>
        <v>0</v>
      </c>
      <c r="AC18" s="3">
        <f>COUNTIFS(DB!$E:$E,(LEFT($Z18,4)+IF(MOD(RIGHT($Z18,2)+AC$7,12)=0,QUOTIENT(RIGHT($Z18,2)+AC$7,12)-1,QUOTIENT(RIGHT($Z18,2)+AC$7,12)))&amp;IF(RIGHT($Z18,2)+AC$7&lt;10,"0"&amp;MOD(RIGHT($Z18,2)+AC$7,12),IF(MOD(RIGHT($Z18,2)+AC$7,12)=0,12,IF(MOD(RIGHT($Z18,2)+AC$7,12)&lt;10,"0"&amp;MOD(RIGHT($Z18,2)+AC$7,12),MOD(RIGHT($Z18,2)+AC$7,12)))),DB!$F:$F,$Z18,DB!$I:$I,CHOOSE($X$6,$Y$2,$Y$3,$Y$4,),DB!$I:$I,CHOOSE($X$6,$Z$2,$Z$3,$Z$4),DB!$H:$H,1)</f>
        <v>0</v>
      </c>
      <c r="AD18" s="3">
        <f>COUNTIFS(DB!$E:$E,(LEFT($Z18,4)+IF(MOD(RIGHT($Z18,2)+AD$7,12)=0,QUOTIENT(RIGHT($Z18,2)+AD$7,12)-1,QUOTIENT(RIGHT($Z18,2)+AD$7,12)))&amp;IF(RIGHT($Z18,2)+AD$7&lt;10,"0"&amp;MOD(RIGHT($Z18,2)+AD$7,12),IF(MOD(RIGHT($Z18,2)+AD$7,12)=0,12,IF(MOD(RIGHT($Z18,2)+AD$7,12)&lt;10,"0"&amp;MOD(RIGHT($Z18,2)+AD$7,12),MOD(RIGHT($Z18,2)+AD$7,12)))),DB!$F:$F,$Z18,DB!$I:$I,CHOOSE($X$6,$Y$2,$Y$3,$Y$4,),DB!$I:$I,CHOOSE($X$6,$Z$2,$Z$3,$Z$4),DB!$H:$H,1)</f>
        <v>0</v>
      </c>
      <c r="AE18" s="3">
        <f>COUNTIFS(DB!$E:$E,(LEFT($Z18,4)+IF(MOD(RIGHT($Z18,2)+AE$7,12)=0,QUOTIENT(RIGHT($Z18,2)+AE$7,12)-1,QUOTIENT(RIGHT($Z18,2)+AE$7,12)))&amp;IF(RIGHT($Z18,2)+AE$7&lt;10,"0"&amp;MOD(RIGHT($Z18,2)+AE$7,12),IF(MOD(RIGHT($Z18,2)+AE$7,12)=0,12,IF(MOD(RIGHT($Z18,2)+AE$7,12)&lt;10,"0"&amp;MOD(RIGHT($Z18,2)+AE$7,12),MOD(RIGHT($Z18,2)+AE$7,12)))),DB!$F:$F,$Z18,DB!$I:$I,CHOOSE($X$6,$Y$2,$Y$3,$Y$4,),DB!$I:$I,CHOOSE($X$6,$Z$2,$Z$3,$Z$4),DB!$H:$H,1)</f>
        <v>0</v>
      </c>
      <c r="AF18" s="3">
        <f>COUNTIFS(DB!$E:$E,(LEFT($Z18,4)+IF(MOD(RIGHT($Z18,2)+AF$7,12)=0,QUOTIENT(RIGHT($Z18,2)+AF$7,12)-1,QUOTIENT(RIGHT($Z18,2)+AF$7,12)))&amp;IF(RIGHT($Z18,2)+AF$7&lt;10,"0"&amp;MOD(RIGHT($Z18,2)+AF$7,12),IF(MOD(RIGHT($Z18,2)+AF$7,12)=0,12,IF(MOD(RIGHT($Z18,2)+AF$7,12)&lt;10,"0"&amp;MOD(RIGHT($Z18,2)+AF$7,12),MOD(RIGHT($Z18,2)+AF$7,12)))),DB!$F:$F,$Z18,DB!$I:$I,CHOOSE($X$6,$Y$2,$Y$3,$Y$4,),DB!$I:$I,CHOOSE($X$6,$Z$2,$Z$3,$Z$4),DB!$H:$H,1)</f>
        <v>0</v>
      </c>
      <c r="AG18" s="3">
        <f>COUNTIFS(DB!$E:$E,(LEFT($Z18,4)+IF(MOD(RIGHT($Z18,2)+AG$7,12)=0,QUOTIENT(RIGHT($Z18,2)+AG$7,12)-1,QUOTIENT(RIGHT($Z18,2)+AG$7,12)))&amp;IF(RIGHT($Z18,2)+AG$7&lt;10,"0"&amp;MOD(RIGHT($Z18,2)+AG$7,12),IF(MOD(RIGHT($Z18,2)+AG$7,12)=0,12,IF(MOD(RIGHT($Z18,2)+AG$7,12)&lt;10,"0"&amp;MOD(RIGHT($Z18,2)+AG$7,12),MOD(RIGHT($Z18,2)+AG$7,12)))),DB!$F:$F,$Z18,DB!$I:$I,CHOOSE($X$6,$Y$2,$Y$3,$Y$4,),DB!$I:$I,CHOOSE($X$6,$Z$2,$Z$3,$Z$4),DB!$H:$H,1)</f>
        <v>0</v>
      </c>
      <c r="AH18" s="3">
        <f>COUNTIFS(DB!$E:$E,(LEFT($Z18,4)+IF(MOD(RIGHT($Z18,2)+AH$7,12)=0,QUOTIENT(RIGHT($Z18,2)+AH$7,12)-1,QUOTIENT(RIGHT($Z18,2)+AH$7,12)))&amp;IF(RIGHT($Z18,2)+AH$7&lt;10,"0"&amp;MOD(RIGHT($Z18,2)+AH$7,12),IF(MOD(RIGHT($Z18,2)+AH$7,12)=0,12,IF(MOD(RIGHT($Z18,2)+AH$7,12)&lt;10,"0"&amp;MOD(RIGHT($Z18,2)+AH$7,12),MOD(RIGHT($Z18,2)+AH$7,12)))),DB!$F:$F,$Z18,DB!$I:$I,CHOOSE($X$6,$Y$2,$Y$3,$Y$4,),DB!$I:$I,CHOOSE($X$6,$Z$2,$Z$3,$Z$4),DB!$H:$H,1)</f>
        <v>0</v>
      </c>
      <c r="AI18" s="3">
        <f>COUNTIFS(DB!$E:$E,(LEFT($Z18,4)+IF(MOD(RIGHT($Z18,2)+AI$7,12)=0,QUOTIENT(RIGHT($Z18,2)+AI$7,12)-1,QUOTIENT(RIGHT($Z18,2)+AI$7,12)))&amp;IF(RIGHT($Z18,2)+AI$7&lt;10,"0"&amp;MOD(RIGHT($Z18,2)+AI$7,12),IF(MOD(RIGHT($Z18,2)+AI$7,12)=0,12,IF(MOD(RIGHT($Z18,2)+AI$7,12)&lt;10,"0"&amp;MOD(RIGHT($Z18,2)+AI$7,12),MOD(RIGHT($Z18,2)+AI$7,12)))),DB!$F:$F,$Z18,DB!$I:$I,CHOOSE($X$6,$Y$2,$Y$3,$Y$4,),DB!$I:$I,CHOOSE($X$6,$Z$2,$Z$3,$Z$4),DB!$H:$H,1)</f>
        <v>0</v>
      </c>
      <c r="AJ18" s="3">
        <f>COUNTIFS(DB!$E:$E,(LEFT($Z18,4)+IF(MOD(RIGHT($Z18,2)+AJ$7,12)=0,QUOTIENT(RIGHT($Z18,2)+AJ$7,12)-1,QUOTIENT(RIGHT($Z18,2)+AJ$7,12)))&amp;IF(RIGHT($Z18,2)+AJ$7&lt;10,"0"&amp;MOD(RIGHT($Z18,2)+AJ$7,12),IF(MOD(RIGHT($Z18,2)+AJ$7,12)=0,12,IF(MOD(RIGHT($Z18,2)+AJ$7,12)&lt;10,"0"&amp;MOD(RIGHT($Z18,2)+AJ$7,12),MOD(RIGHT($Z18,2)+AJ$7,12)))),DB!$F:$F,$Z18,DB!$I:$I,CHOOSE($X$6,$Y$2,$Y$3,$Y$4,),DB!$I:$I,CHOOSE($X$6,$Z$2,$Z$3,$Z$4),DB!$H:$H,1)</f>
        <v>0</v>
      </c>
      <c r="AK18" s="3">
        <f>COUNTIFS(DB!$E:$E,(LEFT($Z18,4)+IF(MOD(RIGHT($Z18,2)+AK$7,12)=0,QUOTIENT(RIGHT($Z18,2)+AK$7,12)-1,QUOTIENT(RIGHT($Z18,2)+AK$7,12)))&amp;IF(RIGHT($Z18,2)+AK$7&lt;10,"0"&amp;MOD(RIGHT($Z18,2)+AK$7,12),IF(MOD(RIGHT($Z18,2)+AK$7,12)=0,12,IF(MOD(RIGHT($Z18,2)+AK$7,12)&lt;10,"0"&amp;MOD(RIGHT($Z18,2)+AK$7,12),MOD(RIGHT($Z18,2)+AK$7,12)))),DB!$F:$F,$Z18,DB!$I:$I,CHOOSE($X$6,$Y$2,$Y$3,$Y$4,),DB!$I:$I,CHOOSE($X$6,$Z$2,$Z$3,$Z$4),DB!$H:$H,1)</f>
        <v>0</v>
      </c>
      <c r="AL18" s="3">
        <f>COUNTIFS(DB!$E:$E,(LEFT($Z18,4)+IF(MOD(RIGHT($Z18,2)+AL$7,12)=0,QUOTIENT(RIGHT($Z18,2)+AL$7,12)-1,QUOTIENT(RIGHT($Z18,2)+AL$7,12)))&amp;IF(RIGHT($Z18,2)+AL$7&lt;10,"0"&amp;MOD(RIGHT($Z18,2)+AL$7,12),IF(MOD(RIGHT($Z18,2)+AL$7,12)=0,12,IF(MOD(RIGHT($Z18,2)+AL$7,12)&lt;10,"0"&amp;MOD(RIGHT($Z18,2)+AL$7,12),MOD(RIGHT($Z18,2)+AL$7,12)))),DB!$F:$F,$Z18,DB!$I:$I,CHOOSE($X$6,$Y$2,$Y$3,$Y$4,),DB!$I:$I,CHOOSE($X$6,$Z$2,$Z$3,$Z$4),DB!$H:$H,1)</f>
        <v>0</v>
      </c>
      <c r="AM18" s="3">
        <f>COUNTIFS(DB!$E:$E,(LEFT($Z18,4)+IF(MOD(RIGHT($Z18,2)+AM$7,12)=0,QUOTIENT(RIGHT($Z18,2)+AM$7,12)-1,QUOTIENT(RIGHT($Z18,2)+AM$7,12)))&amp;IF(RIGHT($Z18,2)+AM$7&lt;10,"0"&amp;MOD(RIGHT($Z18,2)+AM$7,12),IF(MOD(RIGHT($Z18,2)+AM$7,12)=0,12,IF(MOD(RIGHT($Z18,2)+AM$7,12)&lt;10,"0"&amp;MOD(RIGHT($Z18,2)+AM$7,12),MOD(RIGHT($Z18,2)+AM$7,12)))),DB!$F:$F,$Z18,DB!$I:$I,CHOOSE($X$6,$Y$2,$Y$3,$Y$4,),DB!$I:$I,CHOOSE($X$6,$Z$2,$Z$3,$Z$4),DB!$H:$H,1)</f>
        <v>0</v>
      </c>
      <c r="AN18" s="3">
        <f>COUNTIFS(DB!$E:$E,(LEFT($Z18,4)+IF(MOD(RIGHT($Z18,2)+AN$7,12)=0,QUOTIENT(RIGHT($Z18,2)+AN$7,12)-1,QUOTIENT(RIGHT($Z18,2)+AN$7,12)))&amp;IF(RIGHT($Z18,2)+AN$7&lt;10,"0"&amp;MOD(RIGHT($Z18,2)+AN$7,12),IF(MOD(RIGHT($Z18,2)+AN$7,12)=0,12,IF(MOD(RIGHT($Z18,2)+AN$7,12)&lt;10,"0"&amp;MOD(RIGHT($Z18,2)+AN$7,12),MOD(RIGHT($Z18,2)+AN$7,12)))),DB!$F:$F,$Z18,DB!$I:$I,CHOOSE($X$6,$Y$2,$Y$3,$Y$4,),DB!$I:$I,CHOOSE($X$6,$Z$2,$Z$3,$Z$4),DB!$H:$H,1)</f>
        <v>0</v>
      </c>
      <c r="AO18" s="3">
        <f>COUNTIFS(DB!$E:$E,(LEFT($Z18,4)+IF(MOD(RIGHT($Z18,2)+AO$7,12)=0,QUOTIENT(RIGHT($Z18,2)+AO$7,12)-1,QUOTIENT(RIGHT($Z18,2)+AO$7,12)))&amp;IF(RIGHT($Z18,2)+AO$7&lt;10,"0"&amp;MOD(RIGHT($Z18,2)+AO$7,12),IF(MOD(RIGHT($Z18,2)+AO$7,12)=0,12,IF(MOD(RIGHT($Z18,2)+AO$7,12)&lt;10,"0"&amp;MOD(RIGHT($Z18,2)+AO$7,12),MOD(RIGHT($Z18,2)+AO$7,12)))),DB!$F:$F,$Z18,DB!$I:$I,CHOOSE($X$6,$Y$2,$Y$3,$Y$4,),DB!$I:$I,CHOOSE($X$6,$Z$2,$Z$3,$Z$4),DB!$H:$H,1)</f>
        <v>0</v>
      </c>
      <c r="AP18" s="3"/>
      <c r="AQ18" s="3"/>
      <c r="AR18" s="9" t="str">
        <f t="shared" si="14"/>
        <v>201610</v>
      </c>
      <c r="AS18" s="3">
        <f>COUNTIFS(DB!$E:$E,(LEFT($Z18,4)+IF(MOD(RIGHT($Z18,2)+AS$7,12)=0,QUOTIENT(RIGHT($Z18,2)+AS$7,12)-1,QUOTIENT(RIGHT($Z18,2)+AS$7,12)))&amp;IF(RIGHT($Z18,2)+AS$7&lt;10,"0"&amp;MOD(RIGHT($Z18,2)+AS$7,12),IF(MOD(RIGHT($Z18,2)+AS$7,12)=0,12,IF(MOD(RIGHT($Z18,2)+AS$7,12)&lt;10,"0"&amp;MOD(RIGHT($Z18,2)+AS$7,12),MOD(RIGHT($Z18,2)+AS$7,12)))),DB!$F:$F,$Z18,DB!$I:$I,CHOOSE($X$6,$Y$2,$Y$3,$Y$4,),DB!$I:$I,CHOOSE($X$6,$Z$2,$Z$3,$Z$4))</f>
        <v>0</v>
      </c>
      <c r="AT18" s="3">
        <f>COUNTIFS(DB!$E:$E,(LEFT($Z18,4)+IF(MOD(RIGHT($Z18,2)+AT$7,12)=0,QUOTIENT(RIGHT($Z18,2)+AT$7,12)-1,QUOTIENT(RIGHT($Z18,2)+AT$7,12)))&amp;IF(RIGHT($Z18,2)+AT$7&lt;10,"0"&amp;MOD(RIGHT($Z18,2)+AT$7,12),IF(MOD(RIGHT($Z18,2)+AT$7,12)=0,12,IF(MOD(RIGHT($Z18,2)+AT$7,12)&lt;10,"0"&amp;MOD(RIGHT($Z18,2)+AT$7,12),MOD(RIGHT($Z18,2)+AT$7,12)))),DB!$F:$F,$Z18,DB!$I:$I,CHOOSE($X$6,$Y$2,$Y$3,$Y$4,),DB!$I:$I,CHOOSE($X$6,$Z$2,$Z$3,$Z$4))</f>
        <v>0</v>
      </c>
      <c r="AU18" s="3">
        <f>COUNTIFS(DB!$E:$E,(LEFT($Z18,4)+IF(MOD(RIGHT($Z18,2)+AU$7,12)=0,QUOTIENT(RIGHT($Z18,2)+AU$7,12)-1,QUOTIENT(RIGHT($Z18,2)+AU$7,12)))&amp;IF(RIGHT($Z18,2)+AU$7&lt;10,"0"&amp;MOD(RIGHT($Z18,2)+AU$7,12),IF(MOD(RIGHT($Z18,2)+AU$7,12)=0,12,IF(MOD(RIGHT($Z18,2)+AU$7,12)&lt;10,"0"&amp;MOD(RIGHT($Z18,2)+AU$7,12),MOD(RIGHT($Z18,2)+AU$7,12)))),DB!$F:$F,$Z18,DB!$I:$I,CHOOSE($X$6,$Y$2,$Y$3,$Y$4,),DB!$I:$I,CHOOSE($X$6,$Z$2,$Z$3,$Z$4))</f>
        <v>0</v>
      </c>
      <c r="AV18" s="3">
        <f>COUNTIFS(DB!$E:$E,(LEFT($Z18,4)+IF(MOD(RIGHT($Z18,2)+AV$7,12)=0,QUOTIENT(RIGHT($Z18,2)+AV$7,12)-1,QUOTIENT(RIGHT($Z18,2)+AV$7,12)))&amp;IF(RIGHT($Z18,2)+AV$7&lt;10,"0"&amp;MOD(RIGHT($Z18,2)+AV$7,12),IF(MOD(RIGHT($Z18,2)+AV$7,12)=0,12,IF(MOD(RIGHT($Z18,2)+AV$7,12)&lt;10,"0"&amp;MOD(RIGHT($Z18,2)+AV$7,12),MOD(RIGHT($Z18,2)+AV$7,12)))),DB!$F:$F,$Z18,DB!$I:$I,CHOOSE($X$6,$Y$2,$Y$3,$Y$4,),DB!$I:$I,CHOOSE($X$6,$Z$2,$Z$3,$Z$4))</f>
        <v>0</v>
      </c>
      <c r="AW18" s="3">
        <f>COUNTIFS(DB!$E:$E,(LEFT($Z18,4)+IF(MOD(RIGHT($Z18,2)+AW$7,12)=0,QUOTIENT(RIGHT($Z18,2)+AW$7,12)-1,QUOTIENT(RIGHT($Z18,2)+AW$7,12)))&amp;IF(RIGHT($Z18,2)+AW$7&lt;10,"0"&amp;MOD(RIGHT($Z18,2)+AW$7,12),IF(MOD(RIGHT($Z18,2)+AW$7,12)=0,12,IF(MOD(RIGHT($Z18,2)+AW$7,12)&lt;10,"0"&amp;MOD(RIGHT($Z18,2)+AW$7,12),MOD(RIGHT($Z18,2)+AW$7,12)))),DB!$F:$F,$Z18,DB!$I:$I,CHOOSE($X$6,$Y$2,$Y$3,$Y$4,),DB!$I:$I,CHOOSE($X$6,$Z$2,$Z$3,$Z$4))</f>
        <v>0</v>
      </c>
      <c r="AX18" s="3">
        <f>COUNTIFS(DB!$E:$E,(LEFT($Z18,4)+IF(MOD(RIGHT($Z18,2)+AX$7,12)=0,QUOTIENT(RIGHT($Z18,2)+AX$7,12)-1,QUOTIENT(RIGHT($Z18,2)+AX$7,12)))&amp;IF(RIGHT($Z18,2)+AX$7&lt;10,"0"&amp;MOD(RIGHT($Z18,2)+AX$7,12),IF(MOD(RIGHT($Z18,2)+AX$7,12)=0,12,IF(MOD(RIGHT($Z18,2)+AX$7,12)&lt;10,"0"&amp;MOD(RIGHT($Z18,2)+AX$7,12),MOD(RIGHT($Z18,2)+AX$7,12)))),DB!$F:$F,$Z18,DB!$I:$I,CHOOSE($X$6,$Y$2,$Y$3,$Y$4,),DB!$I:$I,CHOOSE($X$6,$Z$2,$Z$3,$Z$4))</f>
        <v>0</v>
      </c>
      <c r="AY18" s="3">
        <f>COUNTIFS(DB!$E:$E,(LEFT($Z18,4)+IF(MOD(RIGHT($Z18,2)+AY$7,12)=0,QUOTIENT(RIGHT($Z18,2)+AY$7,12)-1,QUOTIENT(RIGHT($Z18,2)+AY$7,12)))&amp;IF(RIGHT($Z18,2)+AY$7&lt;10,"0"&amp;MOD(RIGHT($Z18,2)+AY$7,12),IF(MOD(RIGHT($Z18,2)+AY$7,12)=0,12,IF(MOD(RIGHT($Z18,2)+AY$7,12)&lt;10,"0"&amp;MOD(RIGHT($Z18,2)+AY$7,12),MOD(RIGHT($Z18,2)+AY$7,12)))),DB!$F:$F,$Z18,DB!$I:$I,CHOOSE($X$6,$Y$2,$Y$3,$Y$4,),DB!$I:$I,CHOOSE($X$6,$Z$2,$Z$3,$Z$4))</f>
        <v>0</v>
      </c>
      <c r="AZ18" s="3">
        <f>COUNTIFS(DB!$E:$E,(LEFT($Z18,4)+IF(MOD(RIGHT($Z18,2)+AZ$7,12)=0,QUOTIENT(RIGHT($Z18,2)+AZ$7,12)-1,QUOTIENT(RIGHT($Z18,2)+AZ$7,12)))&amp;IF(RIGHT($Z18,2)+AZ$7&lt;10,"0"&amp;MOD(RIGHT($Z18,2)+AZ$7,12),IF(MOD(RIGHT($Z18,2)+AZ$7,12)=0,12,IF(MOD(RIGHT($Z18,2)+AZ$7,12)&lt;10,"0"&amp;MOD(RIGHT($Z18,2)+AZ$7,12),MOD(RIGHT($Z18,2)+AZ$7,12)))),DB!$F:$F,$Z18,DB!$I:$I,CHOOSE($X$6,$Y$2,$Y$3,$Y$4,),DB!$I:$I,CHOOSE($X$6,$Z$2,$Z$3,$Z$4))</f>
        <v>0</v>
      </c>
      <c r="BA18" s="3">
        <f>COUNTIFS(DB!$E:$E,(LEFT($Z18,4)+IF(MOD(RIGHT($Z18,2)+BA$7,12)=0,QUOTIENT(RIGHT($Z18,2)+BA$7,12)-1,QUOTIENT(RIGHT($Z18,2)+BA$7,12)))&amp;IF(RIGHT($Z18,2)+BA$7&lt;10,"0"&amp;MOD(RIGHT($Z18,2)+BA$7,12),IF(MOD(RIGHT($Z18,2)+BA$7,12)=0,12,IF(MOD(RIGHT($Z18,2)+BA$7,12)&lt;10,"0"&amp;MOD(RIGHT($Z18,2)+BA$7,12),MOD(RIGHT($Z18,2)+BA$7,12)))),DB!$F:$F,$Z18,DB!$I:$I,CHOOSE($X$6,$Y$2,$Y$3,$Y$4,),DB!$I:$I,CHOOSE($X$6,$Z$2,$Z$3,$Z$4))</f>
        <v>0</v>
      </c>
      <c r="BB18" s="3">
        <f>COUNTIFS(DB!$E:$E,(LEFT($Z18,4)+IF(MOD(RIGHT($Z18,2)+BB$7,12)=0,QUOTIENT(RIGHT($Z18,2)+BB$7,12)-1,QUOTIENT(RIGHT($Z18,2)+BB$7,12)))&amp;IF(RIGHT($Z18,2)+BB$7&lt;10,"0"&amp;MOD(RIGHT($Z18,2)+BB$7,12),IF(MOD(RIGHT($Z18,2)+BB$7,12)=0,12,IF(MOD(RIGHT($Z18,2)+BB$7,12)&lt;10,"0"&amp;MOD(RIGHT($Z18,2)+BB$7,12),MOD(RIGHT($Z18,2)+BB$7,12)))),DB!$F:$F,$Z18,DB!$I:$I,CHOOSE($X$6,$Y$2,$Y$3,$Y$4,),DB!$I:$I,CHOOSE($X$6,$Z$2,$Z$3,$Z$4))</f>
        <v>0</v>
      </c>
      <c r="BC18" s="3">
        <f>COUNTIFS(DB!$E:$E,(LEFT($Z18,4)+IF(MOD(RIGHT($Z18,2)+BC$7,12)=0,QUOTIENT(RIGHT($Z18,2)+BC$7,12)-1,QUOTIENT(RIGHT($Z18,2)+BC$7,12)))&amp;IF(RIGHT($Z18,2)+BC$7&lt;10,"0"&amp;MOD(RIGHT($Z18,2)+BC$7,12),IF(MOD(RIGHT($Z18,2)+BC$7,12)=0,12,IF(MOD(RIGHT($Z18,2)+BC$7,12)&lt;10,"0"&amp;MOD(RIGHT($Z18,2)+BC$7,12),MOD(RIGHT($Z18,2)+BC$7,12)))),DB!$F:$F,$Z18,DB!$I:$I,CHOOSE($X$6,$Y$2,$Y$3,$Y$4,),DB!$I:$I,CHOOSE($X$6,$Z$2,$Z$3,$Z$4))</f>
        <v>0</v>
      </c>
      <c r="BD18" s="3">
        <f>COUNTIFS(DB!$E:$E,(LEFT($Z18,4)+IF(MOD(RIGHT($Z18,2)+BD$7,12)=0,QUOTIENT(RIGHT($Z18,2)+BD$7,12)-1,QUOTIENT(RIGHT($Z18,2)+BD$7,12)))&amp;IF(RIGHT($Z18,2)+BD$7&lt;10,"0"&amp;MOD(RIGHT($Z18,2)+BD$7,12),IF(MOD(RIGHT($Z18,2)+BD$7,12)=0,12,IF(MOD(RIGHT($Z18,2)+BD$7,12)&lt;10,"0"&amp;MOD(RIGHT($Z18,2)+BD$7,12),MOD(RIGHT($Z18,2)+BD$7,12)))),DB!$F:$F,$Z18,DB!$I:$I,CHOOSE($X$6,$Y$2,$Y$3,$Y$4,),DB!$I:$I,CHOOSE($X$6,$Z$2,$Z$3,$Z$4))</f>
        <v>0</v>
      </c>
      <c r="BE18" s="3">
        <f>COUNTIFS(DB!$E:$E,(LEFT($Z18,4)+IF(MOD(RIGHT($Z18,2)+BE$7,12)=0,QUOTIENT(RIGHT($Z18,2)+BE$7,12)-1,QUOTIENT(RIGHT($Z18,2)+BE$7,12)))&amp;IF(RIGHT($Z18,2)+BE$7&lt;10,"0"&amp;MOD(RIGHT($Z18,2)+BE$7,12),IF(MOD(RIGHT($Z18,2)+BE$7,12)=0,12,IF(MOD(RIGHT($Z18,2)+BE$7,12)&lt;10,"0"&amp;MOD(RIGHT($Z18,2)+BE$7,12),MOD(RIGHT($Z18,2)+BE$7,12)))),DB!$F:$F,$Z18,DB!$I:$I,CHOOSE($X$6,$Y$2,$Y$3,$Y$4,),DB!$I:$I,CHOOSE($X$6,$Z$2,$Z$3,$Z$4))</f>
        <v>0</v>
      </c>
      <c r="BF18" s="3">
        <f>COUNTIFS(DB!$E:$E,(LEFT($Z18,4)+IF(MOD(RIGHT($Z18,2)+BF$7,12)=0,QUOTIENT(RIGHT($Z18,2)+BF$7,12)-1,QUOTIENT(RIGHT($Z18,2)+BF$7,12)))&amp;IF(RIGHT($Z18,2)+BF$7&lt;10,"0"&amp;MOD(RIGHT($Z18,2)+BF$7,12),IF(MOD(RIGHT($Z18,2)+BF$7,12)=0,12,IF(MOD(RIGHT($Z18,2)+BF$7,12)&lt;10,"0"&amp;MOD(RIGHT($Z18,2)+BF$7,12),MOD(RIGHT($Z18,2)+BF$7,12)))),DB!$F:$F,$Z18,DB!$I:$I,CHOOSE($X$6,$Y$2,$Y$3,$Y$4,),DB!$I:$I,CHOOSE($X$6,$Z$2,$Z$3,$Z$4))</f>
        <v>0</v>
      </c>
      <c r="BG18" s="3">
        <f>COUNTIFS(DB!$E:$E,(LEFT($Z18,4)+IF(MOD(RIGHT($Z18,2)+BG$7,12)=0,QUOTIENT(RIGHT($Z18,2)+BG$7,12)-1,QUOTIENT(RIGHT($Z18,2)+BG$7,12)))&amp;IF(RIGHT($Z18,2)+BG$7&lt;10,"0"&amp;MOD(RIGHT($Z18,2)+BG$7,12),IF(MOD(RIGHT($Z18,2)+BG$7,12)=0,12,IF(MOD(RIGHT($Z18,2)+BG$7,12)&lt;10,"0"&amp;MOD(RIGHT($Z18,2)+BG$7,12),MOD(RIGHT($Z18,2)+BG$7,12)))),DB!$F:$F,$Z18,DB!$I:$I,CHOOSE($X$6,$Y$2,$Y$3,$Y$4,),DB!$I:$I,CHOOSE($X$6,$Z$2,$Z$3,$Z$4))</f>
        <v>0</v>
      </c>
      <c r="BH18" s="3"/>
      <c r="BI18" s="3"/>
      <c r="BJ18" s="9" t="str">
        <f t="shared" si="15"/>
        <v>201610</v>
      </c>
      <c r="BK18" s="3">
        <f>SUMIFS(DB!$C:$C,DB!$E:$E,(LEFT($BJ18,4)+IF(MOD(RIGHT($BJ18,2)+BK$7,12)=0,QUOTIENT(RIGHT($BJ18,2)+BK$7,12)-1,QUOTIENT(RIGHT($BJ18,2)+BK$7,12)))&amp;IF(RIGHT($BJ18,2)+BK$7&lt;10,"0"&amp;MOD(RIGHT($BJ18,2)+BK$7,12),IF(MOD(RIGHT($BJ18,2)+BK$7,12)=0,12,IF(MOD(RIGHT($BJ18,2)+BK$7,12)&lt;10,"0"&amp;MOD(RIGHT($BJ18,2)+BK$7,12),MOD(RIGHT($BJ18,2)+BK$7,12)))),DB!$I:$I,CHOOSE($X$6,$Y$2,$Y$3,$Y$4,),DB!$I:$I,CHOOSE($X$6,$Z$2,$Z$3,$Z$4),DB!$F:$F,$BJ18)</f>
        <v>0</v>
      </c>
      <c r="BL18" s="3">
        <f>SUMIFS(DB!$C:$C,DB!$E:$E,(LEFT($BJ18,4)+IF(MOD(RIGHT($BJ18,2)+BL$7,12)=0,QUOTIENT(RIGHT($BJ18,2)+BL$7,12)-1,QUOTIENT(RIGHT($BJ18,2)+BL$7,12)))&amp;IF(RIGHT($BJ18,2)+BL$7&lt;10,"0"&amp;MOD(RIGHT($BJ18,2)+BL$7,12),IF(MOD(RIGHT($BJ18,2)+BL$7,12)=0,12,IF(MOD(RIGHT($BJ18,2)+BL$7,12)&lt;10,"0"&amp;MOD(RIGHT($BJ18,2)+BL$7,12),MOD(RIGHT($BJ18,2)+BL$7,12)))),DB!$I:$I,CHOOSE($X$6,$Y$2,$Y$3,$Y$4,),DB!$I:$I,CHOOSE($X$6,$Z$2,$Z$3,$Z$4),DB!$F:$F,$BJ18)</f>
        <v>0</v>
      </c>
      <c r="BM18" s="3">
        <f>SUMIFS(DB!$C:$C,DB!$E:$E,(LEFT($BJ18,4)+IF(MOD(RIGHT($BJ18,2)+BM$7,12)=0,QUOTIENT(RIGHT($BJ18,2)+BM$7,12)-1,QUOTIENT(RIGHT($BJ18,2)+BM$7,12)))&amp;IF(RIGHT($BJ18,2)+BM$7&lt;10,"0"&amp;MOD(RIGHT($BJ18,2)+BM$7,12),IF(MOD(RIGHT($BJ18,2)+BM$7,12)=0,12,IF(MOD(RIGHT($BJ18,2)+BM$7,12)&lt;10,"0"&amp;MOD(RIGHT($BJ18,2)+BM$7,12),MOD(RIGHT($BJ18,2)+BM$7,12)))),DB!$I:$I,CHOOSE($X$6,$Y$2,$Y$3,$Y$4,),DB!$I:$I,CHOOSE($X$6,$Z$2,$Z$3,$Z$4),DB!$F:$F,$BJ18)</f>
        <v>0</v>
      </c>
      <c r="BN18" s="3">
        <f>SUMIFS(DB!$C:$C,DB!$E:$E,(LEFT($BJ18,4)+IF(MOD(RIGHT($BJ18,2)+BN$7,12)=0,QUOTIENT(RIGHT($BJ18,2)+BN$7,12)-1,QUOTIENT(RIGHT($BJ18,2)+BN$7,12)))&amp;IF(RIGHT($BJ18,2)+BN$7&lt;10,"0"&amp;MOD(RIGHT($BJ18,2)+BN$7,12),IF(MOD(RIGHT($BJ18,2)+BN$7,12)=0,12,IF(MOD(RIGHT($BJ18,2)+BN$7,12)&lt;10,"0"&amp;MOD(RIGHT($BJ18,2)+BN$7,12),MOD(RIGHT($BJ18,2)+BN$7,12)))),DB!$I:$I,CHOOSE($X$6,$Y$2,$Y$3,$Y$4,),DB!$I:$I,CHOOSE($X$6,$Z$2,$Z$3,$Z$4),DB!$F:$F,$BJ18)</f>
        <v>0</v>
      </c>
      <c r="BO18" s="3">
        <f>SUMIFS(DB!$C:$C,DB!$E:$E,(LEFT($BJ18,4)+IF(MOD(RIGHT($BJ18,2)+BO$7,12)=0,QUOTIENT(RIGHT($BJ18,2)+BO$7,12)-1,QUOTIENT(RIGHT($BJ18,2)+BO$7,12)))&amp;IF(RIGHT($BJ18,2)+BO$7&lt;10,"0"&amp;MOD(RIGHT($BJ18,2)+BO$7,12),IF(MOD(RIGHT($BJ18,2)+BO$7,12)=0,12,IF(MOD(RIGHT($BJ18,2)+BO$7,12)&lt;10,"0"&amp;MOD(RIGHT($BJ18,2)+BO$7,12),MOD(RIGHT($BJ18,2)+BO$7,12)))),DB!$I:$I,CHOOSE($X$6,$Y$2,$Y$3,$Y$4,),DB!$I:$I,CHOOSE($X$6,$Z$2,$Z$3,$Z$4),DB!$F:$F,$BJ18)</f>
        <v>0</v>
      </c>
      <c r="BP18" s="3">
        <f>SUMIFS(DB!$C:$C,DB!$E:$E,(LEFT($BJ18,4)+IF(MOD(RIGHT($BJ18,2)+BP$7,12)=0,QUOTIENT(RIGHT($BJ18,2)+BP$7,12)-1,QUOTIENT(RIGHT($BJ18,2)+BP$7,12)))&amp;IF(RIGHT($BJ18,2)+BP$7&lt;10,"0"&amp;MOD(RIGHT($BJ18,2)+BP$7,12),IF(MOD(RIGHT($BJ18,2)+BP$7,12)=0,12,IF(MOD(RIGHT($BJ18,2)+BP$7,12)&lt;10,"0"&amp;MOD(RIGHT($BJ18,2)+BP$7,12),MOD(RIGHT($BJ18,2)+BP$7,12)))),DB!$I:$I,CHOOSE($X$6,$Y$2,$Y$3,$Y$4,),DB!$I:$I,CHOOSE($X$6,$Z$2,$Z$3,$Z$4),DB!$F:$F,$BJ18)</f>
        <v>0</v>
      </c>
      <c r="BQ18" s="3">
        <f>SUMIFS(DB!$C:$C,DB!$E:$E,(LEFT($BJ18,4)+IF(MOD(RIGHT($BJ18,2)+BQ$7,12)=0,QUOTIENT(RIGHT($BJ18,2)+BQ$7,12)-1,QUOTIENT(RIGHT($BJ18,2)+BQ$7,12)))&amp;IF(RIGHT($BJ18,2)+BQ$7&lt;10,"0"&amp;MOD(RIGHT($BJ18,2)+BQ$7,12),IF(MOD(RIGHT($BJ18,2)+BQ$7,12)=0,12,IF(MOD(RIGHT($BJ18,2)+BQ$7,12)&lt;10,"0"&amp;MOD(RIGHT($BJ18,2)+BQ$7,12),MOD(RIGHT($BJ18,2)+BQ$7,12)))),DB!$I:$I,CHOOSE($X$6,$Y$2,$Y$3,$Y$4,),DB!$I:$I,CHOOSE($X$6,$Z$2,$Z$3,$Z$4),DB!$F:$F,$BJ18)</f>
        <v>0</v>
      </c>
      <c r="BR18" s="3">
        <f>SUMIFS(DB!$C:$C,DB!$E:$E,(LEFT($BJ18,4)+IF(MOD(RIGHT($BJ18,2)+BR$7,12)=0,QUOTIENT(RIGHT($BJ18,2)+BR$7,12)-1,QUOTIENT(RIGHT($BJ18,2)+BR$7,12)))&amp;IF(RIGHT($BJ18,2)+BR$7&lt;10,"0"&amp;MOD(RIGHT($BJ18,2)+BR$7,12),IF(MOD(RIGHT($BJ18,2)+BR$7,12)=0,12,IF(MOD(RIGHT($BJ18,2)+BR$7,12)&lt;10,"0"&amp;MOD(RIGHT($BJ18,2)+BR$7,12),MOD(RIGHT($BJ18,2)+BR$7,12)))),DB!$I:$I,CHOOSE($X$6,$Y$2,$Y$3,$Y$4,),DB!$I:$I,CHOOSE($X$6,$Z$2,$Z$3,$Z$4),DB!$F:$F,$BJ18)</f>
        <v>0</v>
      </c>
      <c r="BS18" s="3">
        <f>SUMIFS(DB!$C:$C,DB!$E:$E,(LEFT($BJ18,4)+IF(MOD(RIGHT($BJ18,2)+BS$7,12)=0,QUOTIENT(RIGHT($BJ18,2)+BS$7,12)-1,QUOTIENT(RIGHT($BJ18,2)+BS$7,12)))&amp;IF(RIGHT($BJ18,2)+BS$7&lt;10,"0"&amp;MOD(RIGHT($BJ18,2)+BS$7,12),IF(MOD(RIGHT($BJ18,2)+BS$7,12)=0,12,IF(MOD(RIGHT($BJ18,2)+BS$7,12)&lt;10,"0"&amp;MOD(RIGHT($BJ18,2)+BS$7,12),MOD(RIGHT($BJ18,2)+BS$7,12)))),DB!$I:$I,CHOOSE($X$6,$Y$2,$Y$3,$Y$4,),DB!$I:$I,CHOOSE($X$6,$Z$2,$Z$3,$Z$4),DB!$F:$F,$BJ18)</f>
        <v>0</v>
      </c>
      <c r="BT18" s="3">
        <f>SUMIFS(DB!$C:$C,DB!$E:$E,(LEFT($BJ18,4)+IF(MOD(RIGHT($BJ18,2)+BT$7,12)=0,QUOTIENT(RIGHT($BJ18,2)+BT$7,12)-1,QUOTIENT(RIGHT($BJ18,2)+BT$7,12)))&amp;IF(RIGHT($BJ18,2)+BT$7&lt;10,"0"&amp;MOD(RIGHT($BJ18,2)+BT$7,12),IF(MOD(RIGHT($BJ18,2)+BT$7,12)=0,12,IF(MOD(RIGHT($BJ18,2)+BT$7,12)&lt;10,"0"&amp;MOD(RIGHT($BJ18,2)+BT$7,12),MOD(RIGHT($BJ18,2)+BT$7,12)))),DB!$I:$I,CHOOSE($X$6,$Y$2,$Y$3,$Y$4,),DB!$I:$I,CHOOSE($X$6,$Z$2,$Z$3,$Z$4),DB!$F:$F,$BJ18)</f>
        <v>0</v>
      </c>
      <c r="BU18" s="3">
        <f>SUMIFS(DB!$C:$C,DB!$E:$E,(LEFT($BJ18,4)+IF(MOD(RIGHT($BJ18,2)+BU$7,12)=0,QUOTIENT(RIGHT($BJ18,2)+BU$7,12)-1,QUOTIENT(RIGHT($BJ18,2)+BU$7,12)))&amp;IF(RIGHT($BJ18,2)+BU$7&lt;10,"0"&amp;MOD(RIGHT($BJ18,2)+BU$7,12),IF(MOD(RIGHT($BJ18,2)+BU$7,12)=0,12,IF(MOD(RIGHT($BJ18,2)+BU$7,12)&lt;10,"0"&amp;MOD(RIGHT($BJ18,2)+BU$7,12),MOD(RIGHT($BJ18,2)+BU$7,12)))),DB!$I:$I,CHOOSE($X$6,$Y$2,$Y$3,$Y$4,),DB!$I:$I,CHOOSE($X$6,$Z$2,$Z$3,$Z$4),DB!$F:$F,$BJ18)</f>
        <v>0</v>
      </c>
      <c r="BV18" s="3">
        <f>SUMIFS(DB!$C:$C,DB!$E:$E,(LEFT($BJ18,4)+IF(MOD(RIGHT($BJ18,2)+BV$7,12)=0,QUOTIENT(RIGHT($BJ18,2)+BV$7,12)-1,QUOTIENT(RIGHT($BJ18,2)+BV$7,12)))&amp;IF(RIGHT($BJ18,2)+BV$7&lt;10,"0"&amp;MOD(RIGHT($BJ18,2)+BV$7,12),IF(MOD(RIGHT($BJ18,2)+BV$7,12)=0,12,IF(MOD(RIGHT($BJ18,2)+BV$7,12)&lt;10,"0"&amp;MOD(RIGHT($BJ18,2)+BV$7,12),MOD(RIGHT($BJ18,2)+BV$7,12)))),DB!$I:$I,CHOOSE($X$6,$Y$2,$Y$3,$Y$4,),DB!$I:$I,CHOOSE($X$6,$Z$2,$Z$3,$Z$4),DB!$F:$F,$BJ18)</f>
        <v>0</v>
      </c>
      <c r="BW18" s="3">
        <f>SUMIFS(DB!$C:$C,DB!$E:$E,(LEFT($BJ18,4)+IF(MOD(RIGHT($BJ18,2)+BW$7,12)=0,QUOTIENT(RIGHT($BJ18,2)+BW$7,12)-1,QUOTIENT(RIGHT($BJ18,2)+BW$7,12)))&amp;IF(RIGHT($BJ18,2)+BW$7&lt;10,"0"&amp;MOD(RIGHT($BJ18,2)+BW$7,12),IF(MOD(RIGHT($BJ18,2)+BW$7,12)=0,12,IF(MOD(RIGHT($BJ18,2)+BW$7,12)&lt;10,"0"&amp;MOD(RIGHT($BJ18,2)+BW$7,12),MOD(RIGHT($BJ18,2)+BW$7,12)))),DB!$I:$I,CHOOSE($X$6,$Y$2,$Y$3,$Y$4,),DB!$I:$I,CHOOSE($X$6,$Z$2,$Z$3,$Z$4),DB!$F:$F,$BJ18)</f>
        <v>0</v>
      </c>
      <c r="BX18" s="3">
        <f>SUMIFS(DB!$C:$C,DB!$E:$E,(LEFT($BJ18,4)+IF(MOD(RIGHT($BJ18,2)+BX$7,12)=0,QUOTIENT(RIGHT($BJ18,2)+BX$7,12)-1,QUOTIENT(RIGHT($BJ18,2)+BX$7,12)))&amp;IF(RIGHT($BJ18,2)+BX$7&lt;10,"0"&amp;MOD(RIGHT($BJ18,2)+BX$7,12),IF(MOD(RIGHT($BJ18,2)+BX$7,12)=0,12,IF(MOD(RIGHT($BJ18,2)+BX$7,12)&lt;10,"0"&amp;MOD(RIGHT($BJ18,2)+BX$7,12),MOD(RIGHT($BJ18,2)+BX$7,12)))),DB!$I:$I,CHOOSE($X$6,$Y$2,$Y$3,$Y$4,),DB!$I:$I,CHOOSE($X$6,$Z$2,$Z$3,$Z$4),DB!$F:$F,$BJ18)</f>
        <v>0</v>
      </c>
      <c r="BY18" s="3">
        <f>SUMIFS(DB!$C:$C,DB!$E:$E,(LEFT($BJ18,4)+IF(MOD(RIGHT($BJ18,2)+BY$7,12)=0,QUOTIENT(RIGHT($BJ18,2)+BY$7,12)-1,QUOTIENT(RIGHT($BJ18,2)+BY$7,12)))&amp;IF(RIGHT($BJ18,2)+BY$7&lt;10,"0"&amp;MOD(RIGHT($BJ18,2)+BY$7,12),IF(MOD(RIGHT($BJ18,2)+BY$7,12)=0,12,IF(MOD(RIGHT($BJ18,2)+BY$7,12)&lt;10,"0"&amp;MOD(RIGHT($BJ18,2)+BY$7,12),MOD(RIGHT($BJ18,2)+BY$7,12)))),DB!$I:$I,CHOOSE($X$6,$Y$2,$Y$3,$Y$4,),DB!$I:$I,CHOOSE($X$6,$Z$2,$Z$3,$Z$4),DB!$F:$F,$BJ18)</f>
        <v>0</v>
      </c>
      <c r="BZ18" s="3"/>
      <c r="CB18" s="9" t="str">
        <f t="shared" si="16"/>
        <v>201610</v>
      </c>
      <c r="CC18" s="16">
        <f t="shared" si="17"/>
        <v>0</v>
      </c>
      <c r="CD18" s="16">
        <f t="shared" si="18"/>
        <v>0</v>
      </c>
      <c r="CE18" s="16">
        <f t="shared" si="19"/>
        <v>0</v>
      </c>
      <c r="CF18" s="16">
        <f t="shared" si="20"/>
        <v>0</v>
      </c>
      <c r="CG18" s="16">
        <f t="shared" si="21"/>
        <v>0</v>
      </c>
      <c r="CH18" s="16">
        <f t="shared" si="22"/>
        <v>0</v>
      </c>
      <c r="CI18" s="16">
        <f t="shared" si="23"/>
        <v>0</v>
      </c>
      <c r="CJ18" s="16">
        <f t="shared" si="24"/>
        <v>0</v>
      </c>
      <c r="CK18" s="16">
        <f t="shared" si="25"/>
        <v>0</v>
      </c>
      <c r="CL18" s="16">
        <f t="shared" si="26"/>
        <v>0</v>
      </c>
      <c r="CM18" s="16">
        <f t="shared" si="27"/>
        <v>0</v>
      </c>
      <c r="CN18" s="16">
        <f t="shared" si="28"/>
        <v>0</v>
      </c>
      <c r="CO18" s="16">
        <f t="shared" si="29"/>
        <v>0</v>
      </c>
      <c r="CP18" s="16">
        <f t="shared" si="30"/>
        <v>0</v>
      </c>
      <c r="CQ18" s="16">
        <f t="shared" si="31"/>
        <v>0</v>
      </c>
      <c r="CT18" s="9" t="str">
        <f t="shared" si="32"/>
        <v>201610</v>
      </c>
      <c r="CU18" s="16">
        <f t="shared" si="33"/>
        <v>0</v>
      </c>
      <c r="CV18" s="16">
        <f t="shared" si="34"/>
        <v>0</v>
      </c>
      <c r="CW18" s="16">
        <f t="shared" si="35"/>
        <v>0</v>
      </c>
      <c r="CX18" s="16">
        <f t="shared" si="36"/>
        <v>0</v>
      </c>
      <c r="CY18" s="16">
        <f t="shared" si="37"/>
        <v>0</v>
      </c>
      <c r="CZ18" s="16">
        <f t="shared" si="38"/>
        <v>0</v>
      </c>
      <c r="DA18" s="16">
        <f t="shared" si="39"/>
        <v>0</v>
      </c>
      <c r="DB18" s="16">
        <f t="shared" si="40"/>
        <v>0</v>
      </c>
      <c r="DC18" s="16">
        <f t="shared" si="41"/>
        <v>0</v>
      </c>
      <c r="DD18" s="16">
        <f t="shared" si="42"/>
        <v>0</v>
      </c>
      <c r="DE18" s="16">
        <f t="shared" si="43"/>
        <v>0</v>
      </c>
      <c r="DF18" s="16">
        <f t="shared" si="44"/>
        <v>0</v>
      </c>
      <c r="DG18" s="16">
        <f t="shared" si="45"/>
        <v>0</v>
      </c>
      <c r="DH18" s="16">
        <f t="shared" si="46"/>
        <v>0</v>
      </c>
      <c r="DI18" s="16">
        <f t="shared" si="47"/>
        <v>0</v>
      </c>
    </row>
    <row r="19" spans="1:113" x14ac:dyDescent="0.2">
      <c r="A19">
        <f t="shared" si="49"/>
        <v>10</v>
      </c>
      <c r="B19" s="6" t="str">
        <f t="shared" si="50"/>
        <v>201611</v>
      </c>
      <c r="C19" s="3">
        <f>COUNTIFS(DB!$G:$G,1,DB!$F:$F,"&lt;="&amp;B19)</f>
        <v>272</v>
      </c>
      <c r="D19" s="3">
        <f t="shared" si="48"/>
        <v>0</v>
      </c>
      <c r="E19" s="15">
        <f t="shared" si="51"/>
        <v>0</v>
      </c>
      <c r="F19" s="17">
        <f>COUNTIFS(DB!$E:$E,$B19,DB!$I:$I,$Y$2,DB!$I:$I,$Z$2,DB!$H:$H,1)</f>
        <v>0</v>
      </c>
      <c r="G19" s="18">
        <f>COUNTIFS(DB!$E:$E,$B19,DB!$I:$I,$Y$3,DB!$I:$I,$Z$3,DB!$H:$H,1)</f>
        <v>0</v>
      </c>
      <c r="H19" s="18">
        <f>COUNTIFS(DB!$E:$E,$B19,DB!$I:$I,$Y$4,DB!$I:$I,$Z$4,DB!$H:$H,1)</f>
        <v>0</v>
      </c>
      <c r="I19" s="17">
        <f>COUNTIFS(DB!$E:$E,$B19,DB!$F:$F,$B19,DB!$I:$I,$Y$2,DB!$I:$I,$Z$2,DB!$H:$H,1)</f>
        <v>0</v>
      </c>
      <c r="J19" s="18">
        <f>COUNTIFS(DB!$E:$E,$B19,DB!$F:$F,$B19,DB!$I:$I,$Y$3,DB!$I:$I,$Z$3,DB!$H:$H,1)</f>
        <v>0</v>
      </c>
      <c r="K19" s="18">
        <f>COUNTIFS(DB!$E:$E,$B19,DB!$F:$F,$B19,DB!$I:$I,$Y$4,DB!$I:$I,$Z$4,DB!$H:$H,1)</f>
        <v>0</v>
      </c>
      <c r="L19" s="18"/>
      <c r="M19" s="3">
        <f>SUMIFS(DB!$C:$C,DB!$E:$E,$B19)</f>
        <v>0</v>
      </c>
      <c r="N19" s="3">
        <f>SUMIFS(DB!$C:$C,DB!$E:$E,$B19,DB!$I:$I,$Y$2,DB!$I:$I,$Z$2)</f>
        <v>0</v>
      </c>
      <c r="O19" s="3">
        <f>SUMIFS(DB!$C:$C,DB!$E:$E,$B19,DB!$I:$I,$Y$3,DB!$I:$I,$Z$3)</f>
        <v>0</v>
      </c>
      <c r="P19" s="3">
        <f>SUMIFS(DB!$C:$C,DB!$E:$E,$B19,DB!$I:$I,$Y$4,DB!$I:$I,$Z$4)</f>
        <v>0</v>
      </c>
      <c r="Q19" s="3"/>
      <c r="R19" s="15">
        <f t="shared" si="52"/>
        <v>0</v>
      </c>
      <c r="S19" s="17">
        <f>SUMIFS(DB!$C:$C,DB!$E:$E,(LEFT($Z19,4)+IF(RIGHT($Z19,2)+AA$7=12,0,QUOTIENT(RIGHT($Z19,2)+AA$7,12)))&amp;IF(RIGHT($Z19,2)+AA$7&lt;10,"0"&amp;MOD(RIGHT($Z19,2)+AA$7,12),IF(MOD(RIGHT($Z19,2)+AA$7,12)=0,12,IF(MOD(RIGHT($Z19,2)+AA$7,12)&lt;10,"0"&amp;MOD(RIGHT($Z19,2)+AA$7,12),MOD(RIGHT($Z19,2)+AA$7,12)))),DB!$F:$F,$Z19,DB!$I:$I,$Y$2,DB!$I:$I,$Z$2)</f>
        <v>0</v>
      </c>
      <c r="T19" s="18">
        <f>SUMIFS(DB!$C:$C,DB!$E:$E,(LEFT($Z19,4)+IF(RIGHT($Z19,2)+AA$7=12,0,QUOTIENT(RIGHT($Z19,2)+AA$7,12)))&amp;IF(RIGHT($Z19,2)+AA$7&lt;10,"0"&amp;MOD(RIGHT($Z19,2)+AA$7,12),IF(MOD(RIGHT($Z19,2)+AA$7,12)=0,12,IF(MOD(RIGHT($Z19,2)+AA$7,12)&lt;10,"0"&amp;MOD(RIGHT($Z19,2)+AA$7,12),MOD(RIGHT($Z19,2)+AA$7,12)))),DB!$F:$F,$Z19,DB!$I:$I,$Y$3,DB!$I:$I,$Z$3)</f>
        <v>0</v>
      </c>
      <c r="U19" s="18">
        <f>SUMIFS(DB!$C:$C,DB!$E:$E,(LEFT($Z19,4)+IF(RIGHT($Z19,2)+AA$7=12,0,QUOTIENT(RIGHT($Z19,2)+AA$7,12)))&amp;IF(RIGHT($Z19,2)+AA$7&lt;10,"0"&amp;MOD(RIGHT($Z19,2)+AA$7,12),IF(MOD(RIGHT($Z19,2)+AA$7,12)=0,12,IF(MOD(RIGHT($Z19,2)+AA$7,12)&lt;10,"0"&amp;MOD(RIGHT($Z19,2)+AA$7,12),MOD(RIGHT($Z19,2)+AA$7,12)))),DB!$F:$F,$Z19,DB!$I:$I,$Y$4,DB!$I:$I,$Z$4)</f>
        <v>0</v>
      </c>
      <c r="V19" s="18"/>
      <c r="Z19" s="6" t="str">
        <f t="shared" si="13"/>
        <v>201611</v>
      </c>
      <c r="AA19" s="3">
        <f>COUNTIFS(DB!$E:$E,(LEFT($Z19,4)+IF(MOD(RIGHT($Z19,2)+AA$7,12)=0,QUOTIENT(RIGHT($Z19,2)+AA$7,12)-1,QUOTIENT(RIGHT($Z19,2)+AA$7,12)))&amp;IF(RIGHT($Z19,2)+AA$7&lt;10,"0"&amp;MOD(RIGHT($Z19,2)+AA$7,12),IF(MOD(RIGHT($Z19,2)+AA$7,12)=0,12,IF(MOD(RIGHT($Z19,2)+AA$7,12)&lt;10,"0"&amp;MOD(RIGHT($Z19,2)+AA$7,12),MOD(RIGHT($Z19,2)+AA$7,12)))),DB!$F:$F,$Z19,DB!$I:$I,CHOOSE($X$6,$Y$2,$Y$3,$Y$4,),DB!$I:$I,CHOOSE($X$6,$Z$2,$Z$3,$Z$4),DB!$H:$H,1)</f>
        <v>0</v>
      </c>
      <c r="AB19" s="3">
        <f>COUNTIFS(DB!$E:$E,(LEFT($Z19,4)+IF(MOD(RIGHT($Z19,2)+AB$7,12)=0,QUOTIENT(RIGHT($Z19,2)+AB$7,12)-1,QUOTIENT(RIGHT($Z19,2)+AB$7,12)))&amp;IF(RIGHT($Z19,2)+AB$7&lt;10,"0"&amp;MOD(RIGHT($Z19,2)+AB$7,12),IF(MOD(RIGHT($Z19,2)+AB$7,12)=0,12,IF(MOD(RIGHT($Z19,2)+AB$7,12)&lt;10,"0"&amp;MOD(RIGHT($Z19,2)+AB$7,12),MOD(RIGHT($Z19,2)+AB$7,12)))),DB!$F:$F,$Z19,DB!$I:$I,CHOOSE($X$6,$Y$2,$Y$3,$Y$4,),DB!$I:$I,CHOOSE($X$6,$Z$2,$Z$3,$Z$4),DB!$H:$H,1)</f>
        <v>0</v>
      </c>
      <c r="AC19" s="3">
        <f>COUNTIFS(DB!$E:$E,(LEFT($Z19,4)+IF(MOD(RIGHT($Z19,2)+AC$7,12)=0,QUOTIENT(RIGHT($Z19,2)+AC$7,12)-1,QUOTIENT(RIGHT($Z19,2)+AC$7,12)))&amp;IF(RIGHT($Z19,2)+AC$7&lt;10,"0"&amp;MOD(RIGHT($Z19,2)+AC$7,12),IF(MOD(RIGHT($Z19,2)+AC$7,12)=0,12,IF(MOD(RIGHT($Z19,2)+AC$7,12)&lt;10,"0"&amp;MOD(RIGHT($Z19,2)+AC$7,12),MOD(RIGHT($Z19,2)+AC$7,12)))),DB!$F:$F,$Z19,DB!$I:$I,CHOOSE($X$6,$Y$2,$Y$3,$Y$4,),DB!$I:$I,CHOOSE($X$6,$Z$2,$Z$3,$Z$4),DB!$H:$H,1)</f>
        <v>0</v>
      </c>
      <c r="AD19" s="3">
        <f>COUNTIFS(DB!$E:$E,(LEFT($Z19,4)+IF(MOD(RIGHT($Z19,2)+AD$7,12)=0,QUOTIENT(RIGHT($Z19,2)+AD$7,12)-1,QUOTIENT(RIGHT($Z19,2)+AD$7,12)))&amp;IF(RIGHT($Z19,2)+AD$7&lt;10,"0"&amp;MOD(RIGHT($Z19,2)+AD$7,12),IF(MOD(RIGHT($Z19,2)+AD$7,12)=0,12,IF(MOD(RIGHT($Z19,2)+AD$7,12)&lt;10,"0"&amp;MOD(RIGHT($Z19,2)+AD$7,12),MOD(RIGHT($Z19,2)+AD$7,12)))),DB!$F:$F,$Z19,DB!$I:$I,CHOOSE($X$6,$Y$2,$Y$3,$Y$4,),DB!$I:$I,CHOOSE($X$6,$Z$2,$Z$3,$Z$4),DB!$H:$H,1)</f>
        <v>0</v>
      </c>
      <c r="AE19" s="3">
        <f>COUNTIFS(DB!$E:$E,(LEFT($Z19,4)+IF(MOD(RIGHT($Z19,2)+AE$7,12)=0,QUOTIENT(RIGHT($Z19,2)+AE$7,12)-1,QUOTIENT(RIGHT($Z19,2)+AE$7,12)))&amp;IF(RIGHT($Z19,2)+AE$7&lt;10,"0"&amp;MOD(RIGHT($Z19,2)+AE$7,12),IF(MOD(RIGHT($Z19,2)+AE$7,12)=0,12,IF(MOD(RIGHT($Z19,2)+AE$7,12)&lt;10,"0"&amp;MOD(RIGHT($Z19,2)+AE$7,12),MOD(RIGHT($Z19,2)+AE$7,12)))),DB!$F:$F,$Z19,DB!$I:$I,CHOOSE($X$6,$Y$2,$Y$3,$Y$4,),DB!$I:$I,CHOOSE($X$6,$Z$2,$Z$3,$Z$4),DB!$H:$H,1)</f>
        <v>0</v>
      </c>
      <c r="AF19" s="3">
        <f>COUNTIFS(DB!$E:$E,(LEFT($Z19,4)+IF(MOD(RIGHT($Z19,2)+AF$7,12)=0,QUOTIENT(RIGHT($Z19,2)+AF$7,12)-1,QUOTIENT(RIGHT($Z19,2)+AF$7,12)))&amp;IF(RIGHT($Z19,2)+AF$7&lt;10,"0"&amp;MOD(RIGHT($Z19,2)+AF$7,12),IF(MOD(RIGHT($Z19,2)+AF$7,12)=0,12,IF(MOD(RIGHT($Z19,2)+AF$7,12)&lt;10,"0"&amp;MOD(RIGHT($Z19,2)+AF$7,12),MOD(RIGHT($Z19,2)+AF$7,12)))),DB!$F:$F,$Z19,DB!$I:$I,CHOOSE($X$6,$Y$2,$Y$3,$Y$4,),DB!$I:$I,CHOOSE($X$6,$Z$2,$Z$3,$Z$4),DB!$H:$H,1)</f>
        <v>0</v>
      </c>
      <c r="AG19" s="3">
        <f>COUNTIFS(DB!$E:$E,(LEFT($Z19,4)+IF(MOD(RIGHT($Z19,2)+AG$7,12)=0,QUOTIENT(RIGHT($Z19,2)+AG$7,12)-1,QUOTIENT(RIGHT($Z19,2)+AG$7,12)))&amp;IF(RIGHT($Z19,2)+AG$7&lt;10,"0"&amp;MOD(RIGHT($Z19,2)+AG$7,12),IF(MOD(RIGHT($Z19,2)+AG$7,12)=0,12,IF(MOD(RIGHT($Z19,2)+AG$7,12)&lt;10,"0"&amp;MOD(RIGHT($Z19,2)+AG$7,12),MOD(RIGHT($Z19,2)+AG$7,12)))),DB!$F:$F,$Z19,DB!$I:$I,CHOOSE($X$6,$Y$2,$Y$3,$Y$4,),DB!$I:$I,CHOOSE($X$6,$Z$2,$Z$3,$Z$4),DB!$H:$H,1)</f>
        <v>0</v>
      </c>
      <c r="AH19" s="3">
        <f>COUNTIFS(DB!$E:$E,(LEFT($Z19,4)+IF(MOD(RIGHT($Z19,2)+AH$7,12)=0,QUOTIENT(RIGHT($Z19,2)+AH$7,12)-1,QUOTIENT(RIGHT($Z19,2)+AH$7,12)))&amp;IF(RIGHT($Z19,2)+AH$7&lt;10,"0"&amp;MOD(RIGHT($Z19,2)+AH$7,12),IF(MOD(RIGHT($Z19,2)+AH$7,12)=0,12,IF(MOD(RIGHT($Z19,2)+AH$7,12)&lt;10,"0"&amp;MOD(RIGHT($Z19,2)+AH$7,12),MOD(RIGHT($Z19,2)+AH$7,12)))),DB!$F:$F,$Z19,DB!$I:$I,CHOOSE($X$6,$Y$2,$Y$3,$Y$4,),DB!$I:$I,CHOOSE($X$6,$Z$2,$Z$3,$Z$4),DB!$H:$H,1)</f>
        <v>0</v>
      </c>
      <c r="AI19" s="3">
        <f>COUNTIFS(DB!$E:$E,(LEFT($Z19,4)+IF(MOD(RIGHT($Z19,2)+AI$7,12)=0,QUOTIENT(RIGHT($Z19,2)+AI$7,12)-1,QUOTIENT(RIGHT($Z19,2)+AI$7,12)))&amp;IF(RIGHT($Z19,2)+AI$7&lt;10,"0"&amp;MOD(RIGHT($Z19,2)+AI$7,12),IF(MOD(RIGHT($Z19,2)+AI$7,12)=0,12,IF(MOD(RIGHT($Z19,2)+AI$7,12)&lt;10,"0"&amp;MOD(RIGHT($Z19,2)+AI$7,12),MOD(RIGHT($Z19,2)+AI$7,12)))),DB!$F:$F,$Z19,DB!$I:$I,CHOOSE($X$6,$Y$2,$Y$3,$Y$4,),DB!$I:$I,CHOOSE($X$6,$Z$2,$Z$3,$Z$4),DB!$H:$H,1)</f>
        <v>0</v>
      </c>
      <c r="AJ19" s="3">
        <f>COUNTIFS(DB!$E:$E,(LEFT($Z19,4)+IF(MOD(RIGHT($Z19,2)+AJ$7,12)=0,QUOTIENT(RIGHT($Z19,2)+AJ$7,12)-1,QUOTIENT(RIGHT($Z19,2)+AJ$7,12)))&amp;IF(RIGHT($Z19,2)+AJ$7&lt;10,"0"&amp;MOD(RIGHT($Z19,2)+AJ$7,12),IF(MOD(RIGHT($Z19,2)+AJ$7,12)=0,12,IF(MOD(RIGHT($Z19,2)+AJ$7,12)&lt;10,"0"&amp;MOD(RIGHT($Z19,2)+AJ$7,12),MOD(RIGHT($Z19,2)+AJ$7,12)))),DB!$F:$F,$Z19,DB!$I:$I,CHOOSE($X$6,$Y$2,$Y$3,$Y$4,),DB!$I:$I,CHOOSE($X$6,$Z$2,$Z$3,$Z$4),DB!$H:$H,1)</f>
        <v>0</v>
      </c>
      <c r="AK19" s="3">
        <f>COUNTIFS(DB!$E:$E,(LEFT($Z19,4)+IF(MOD(RIGHT($Z19,2)+AK$7,12)=0,QUOTIENT(RIGHT($Z19,2)+AK$7,12)-1,QUOTIENT(RIGHT($Z19,2)+AK$7,12)))&amp;IF(RIGHT($Z19,2)+AK$7&lt;10,"0"&amp;MOD(RIGHT($Z19,2)+AK$7,12),IF(MOD(RIGHT($Z19,2)+AK$7,12)=0,12,IF(MOD(RIGHT($Z19,2)+AK$7,12)&lt;10,"0"&amp;MOD(RIGHT($Z19,2)+AK$7,12),MOD(RIGHT($Z19,2)+AK$7,12)))),DB!$F:$F,$Z19,DB!$I:$I,CHOOSE($X$6,$Y$2,$Y$3,$Y$4,),DB!$I:$I,CHOOSE($X$6,$Z$2,$Z$3,$Z$4),DB!$H:$H,1)</f>
        <v>0</v>
      </c>
      <c r="AL19" s="3">
        <f>COUNTIFS(DB!$E:$E,(LEFT($Z19,4)+IF(MOD(RIGHT($Z19,2)+AL$7,12)=0,QUOTIENT(RIGHT($Z19,2)+AL$7,12)-1,QUOTIENT(RIGHT($Z19,2)+AL$7,12)))&amp;IF(RIGHT($Z19,2)+AL$7&lt;10,"0"&amp;MOD(RIGHT($Z19,2)+AL$7,12),IF(MOD(RIGHT($Z19,2)+AL$7,12)=0,12,IF(MOD(RIGHT($Z19,2)+AL$7,12)&lt;10,"0"&amp;MOD(RIGHT($Z19,2)+AL$7,12),MOD(RIGHT($Z19,2)+AL$7,12)))),DB!$F:$F,$Z19,DB!$I:$I,CHOOSE($X$6,$Y$2,$Y$3,$Y$4,),DB!$I:$I,CHOOSE($X$6,$Z$2,$Z$3,$Z$4),DB!$H:$H,1)</f>
        <v>0</v>
      </c>
      <c r="AM19" s="3">
        <f>COUNTIFS(DB!$E:$E,(LEFT($Z19,4)+IF(MOD(RIGHT($Z19,2)+AM$7,12)=0,QUOTIENT(RIGHT($Z19,2)+AM$7,12)-1,QUOTIENT(RIGHT($Z19,2)+AM$7,12)))&amp;IF(RIGHT($Z19,2)+AM$7&lt;10,"0"&amp;MOD(RIGHT($Z19,2)+AM$7,12),IF(MOD(RIGHT($Z19,2)+AM$7,12)=0,12,IF(MOD(RIGHT($Z19,2)+AM$7,12)&lt;10,"0"&amp;MOD(RIGHT($Z19,2)+AM$7,12),MOD(RIGHT($Z19,2)+AM$7,12)))),DB!$F:$F,$Z19,DB!$I:$I,CHOOSE($X$6,$Y$2,$Y$3,$Y$4,),DB!$I:$I,CHOOSE($X$6,$Z$2,$Z$3,$Z$4),DB!$H:$H,1)</f>
        <v>0</v>
      </c>
      <c r="AN19" s="3">
        <f>COUNTIFS(DB!$E:$E,(LEFT($Z19,4)+IF(MOD(RIGHT($Z19,2)+AN$7,12)=0,QUOTIENT(RIGHT($Z19,2)+AN$7,12)-1,QUOTIENT(RIGHT($Z19,2)+AN$7,12)))&amp;IF(RIGHT($Z19,2)+AN$7&lt;10,"0"&amp;MOD(RIGHT($Z19,2)+AN$7,12),IF(MOD(RIGHT($Z19,2)+AN$7,12)=0,12,IF(MOD(RIGHT($Z19,2)+AN$7,12)&lt;10,"0"&amp;MOD(RIGHT($Z19,2)+AN$7,12),MOD(RIGHT($Z19,2)+AN$7,12)))),DB!$F:$F,$Z19,DB!$I:$I,CHOOSE($X$6,$Y$2,$Y$3,$Y$4,),DB!$I:$I,CHOOSE($X$6,$Z$2,$Z$3,$Z$4),DB!$H:$H,1)</f>
        <v>0</v>
      </c>
      <c r="AO19" s="3">
        <f>COUNTIFS(DB!$E:$E,(LEFT($Z19,4)+IF(MOD(RIGHT($Z19,2)+AO$7,12)=0,QUOTIENT(RIGHT($Z19,2)+AO$7,12)-1,QUOTIENT(RIGHT($Z19,2)+AO$7,12)))&amp;IF(RIGHT($Z19,2)+AO$7&lt;10,"0"&amp;MOD(RIGHT($Z19,2)+AO$7,12),IF(MOD(RIGHT($Z19,2)+AO$7,12)=0,12,IF(MOD(RIGHT($Z19,2)+AO$7,12)&lt;10,"0"&amp;MOD(RIGHT($Z19,2)+AO$7,12),MOD(RIGHT($Z19,2)+AO$7,12)))),DB!$F:$F,$Z19,DB!$I:$I,CHOOSE($X$6,$Y$2,$Y$3,$Y$4,),DB!$I:$I,CHOOSE($X$6,$Z$2,$Z$3,$Z$4),DB!$H:$H,1)</f>
        <v>0</v>
      </c>
      <c r="AP19" s="3"/>
      <c r="AQ19" s="3"/>
      <c r="AR19" s="9" t="str">
        <f t="shared" si="14"/>
        <v>201611</v>
      </c>
      <c r="AS19" s="3">
        <f>COUNTIFS(DB!$E:$E,(LEFT($Z19,4)+IF(MOD(RIGHT($Z19,2)+AS$7,12)=0,QUOTIENT(RIGHT($Z19,2)+AS$7,12)-1,QUOTIENT(RIGHT($Z19,2)+AS$7,12)))&amp;IF(RIGHT($Z19,2)+AS$7&lt;10,"0"&amp;MOD(RIGHT($Z19,2)+AS$7,12),IF(MOD(RIGHT($Z19,2)+AS$7,12)=0,12,IF(MOD(RIGHT($Z19,2)+AS$7,12)&lt;10,"0"&amp;MOD(RIGHT($Z19,2)+AS$7,12),MOD(RIGHT($Z19,2)+AS$7,12)))),DB!$F:$F,$Z19,DB!$I:$I,CHOOSE($X$6,$Y$2,$Y$3,$Y$4,),DB!$I:$I,CHOOSE($X$6,$Z$2,$Z$3,$Z$4))</f>
        <v>0</v>
      </c>
      <c r="AT19" s="3">
        <f>COUNTIFS(DB!$E:$E,(LEFT($Z19,4)+IF(MOD(RIGHT($Z19,2)+AT$7,12)=0,QUOTIENT(RIGHT($Z19,2)+AT$7,12)-1,QUOTIENT(RIGHT($Z19,2)+AT$7,12)))&amp;IF(RIGHT($Z19,2)+AT$7&lt;10,"0"&amp;MOD(RIGHT($Z19,2)+AT$7,12),IF(MOD(RIGHT($Z19,2)+AT$7,12)=0,12,IF(MOD(RIGHT($Z19,2)+AT$7,12)&lt;10,"0"&amp;MOD(RIGHT($Z19,2)+AT$7,12),MOD(RIGHT($Z19,2)+AT$7,12)))),DB!$F:$F,$Z19,DB!$I:$I,CHOOSE($X$6,$Y$2,$Y$3,$Y$4,),DB!$I:$I,CHOOSE($X$6,$Z$2,$Z$3,$Z$4))</f>
        <v>0</v>
      </c>
      <c r="AU19" s="3">
        <f>COUNTIFS(DB!$E:$E,(LEFT($Z19,4)+IF(MOD(RIGHT($Z19,2)+AU$7,12)=0,QUOTIENT(RIGHT($Z19,2)+AU$7,12)-1,QUOTIENT(RIGHT($Z19,2)+AU$7,12)))&amp;IF(RIGHT($Z19,2)+AU$7&lt;10,"0"&amp;MOD(RIGHT($Z19,2)+AU$7,12),IF(MOD(RIGHT($Z19,2)+AU$7,12)=0,12,IF(MOD(RIGHT($Z19,2)+AU$7,12)&lt;10,"0"&amp;MOD(RIGHT($Z19,2)+AU$7,12),MOD(RIGHT($Z19,2)+AU$7,12)))),DB!$F:$F,$Z19,DB!$I:$I,CHOOSE($X$6,$Y$2,$Y$3,$Y$4,),DB!$I:$I,CHOOSE($X$6,$Z$2,$Z$3,$Z$4))</f>
        <v>0</v>
      </c>
      <c r="AV19" s="3">
        <f>COUNTIFS(DB!$E:$E,(LEFT($Z19,4)+IF(MOD(RIGHT($Z19,2)+AV$7,12)=0,QUOTIENT(RIGHT($Z19,2)+AV$7,12)-1,QUOTIENT(RIGHT($Z19,2)+AV$7,12)))&amp;IF(RIGHT($Z19,2)+AV$7&lt;10,"0"&amp;MOD(RIGHT($Z19,2)+AV$7,12),IF(MOD(RIGHT($Z19,2)+AV$7,12)=0,12,IF(MOD(RIGHT($Z19,2)+AV$7,12)&lt;10,"0"&amp;MOD(RIGHT($Z19,2)+AV$7,12),MOD(RIGHT($Z19,2)+AV$7,12)))),DB!$F:$F,$Z19,DB!$I:$I,CHOOSE($X$6,$Y$2,$Y$3,$Y$4,),DB!$I:$I,CHOOSE($X$6,$Z$2,$Z$3,$Z$4))</f>
        <v>0</v>
      </c>
      <c r="AW19" s="3">
        <f>COUNTIFS(DB!$E:$E,(LEFT($Z19,4)+IF(MOD(RIGHT($Z19,2)+AW$7,12)=0,QUOTIENT(RIGHT($Z19,2)+AW$7,12)-1,QUOTIENT(RIGHT($Z19,2)+AW$7,12)))&amp;IF(RIGHT($Z19,2)+AW$7&lt;10,"0"&amp;MOD(RIGHT($Z19,2)+AW$7,12),IF(MOD(RIGHT($Z19,2)+AW$7,12)=0,12,IF(MOD(RIGHT($Z19,2)+AW$7,12)&lt;10,"0"&amp;MOD(RIGHT($Z19,2)+AW$7,12),MOD(RIGHT($Z19,2)+AW$7,12)))),DB!$F:$F,$Z19,DB!$I:$I,CHOOSE($X$6,$Y$2,$Y$3,$Y$4,),DB!$I:$I,CHOOSE($X$6,$Z$2,$Z$3,$Z$4))</f>
        <v>0</v>
      </c>
      <c r="AX19" s="3">
        <f>COUNTIFS(DB!$E:$E,(LEFT($Z19,4)+IF(MOD(RIGHT($Z19,2)+AX$7,12)=0,QUOTIENT(RIGHT($Z19,2)+AX$7,12)-1,QUOTIENT(RIGHT($Z19,2)+AX$7,12)))&amp;IF(RIGHT($Z19,2)+AX$7&lt;10,"0"&amp;MOD(RIGHT($Z19,2)+AX$7,12),IF(MOD(RIGHT($Z19,2)+AX$7,12)=0,12,IF(MOD(RIGHT($Z19,2)+AX$7,12)&lt;10,"0"&amp;MOD(RIGHT($Z19,2)+AX$7,12),MOD(RIGHT($Z19,2)+AX$7,12)))),DB!$F:$F,$Z19,DB!$I:$I,CHOOSE($X$6,$Y$2,$Y$3,$Y$4,),DB!$I:$I,CHOOSE($X$6,$Z$2,$Z$3,$Z$4))</f>
        <v>0</v>
      </c>
      <c r="AY19" s="3">
        <f>COUNTIFS(DB!$E:$E,(LEFT($Z19,4)+IF(MOD(RIGHT($Z19,2)+AY$7,12)=0,QUOTIENT(RIGHT($Z19,2)+AY$7,12)-1,QUOTIENT(RIGHT($Z19,2)+AY$7,12)))&amp;IF(RIGHT($Z19,2)+AY$7&lt;10,"0"&amp;MOD(RIGHT($Z19,2)+AY$7,12),IF(MOD(RIGHT($Z19,2)+AY$7,12)=0,12,IF(MOD(RIGHT($Z19,2)+AY$7,12)&lt;10,"0"&amp;MOD(RIGHT($Z19,2)+AY$7,12),MOD(RIGHT($Z19,2)+AY$7,12)))),DB!$F:$F,$Z19,DB!$I:$I,CHOOSE($X$6,$Y$2,$Y$3,$Y$4,),DB!$I:$I,CHOOSE($X$6,$Z$2,$Z$3,$Z$4))</f>
        <v>0</v>
      </c>
      <c r="AZ19" s="3">
        <f>COUNTIFS(DB!$E:$E,(LEFT($Z19,4)+IF(MOD(RIGHT($Z19,2)+AZ$7,12)=0,QUOTIENT(RIGHT($Z19,2)+AZ$7,12)-1,QUOTIENT(RIGHT($Z19,2)+AZ$7,12)))&amp;IF(RIGHT($Z19,2)+AZ$7&lt;10,"0"&amp;MOD(RIGHT($Z19,2)+AZ$7,12),IF(MOD(RIGHT($Z19,2)+AZ$7,12)=0,12,IF(MOD(RIGHT($Z19,2)+AZ$7,12)&lt;10,"0"&amp;MOD(RIGHT($Z19,2)+AZ$7,12),MOD(RIGHT($Z19,2)+AZ$7,12)))),DB!$F:$F,$Z19,DB!$I:$I,CHOOSE($X$6,$Y$2,$Y$3,$Y$4,),DB!$I:$I,CHOOSE($X$6,$Z$2,$Z$3,$Z$4))</f>
        <v>0</v>
      </c>
      <c r="BA19" s="3">
        <f>COUNTIFS(DB!$E:$E,(LEFT($Z19,4)+IF(MOD(RIGHT($Z19,2)+BA$7,12)=0,QUOTIENT(RIGHT($Z19,2)+BA$7,12)-1,QUOTIENT(RIGHT($Z19,2)+BA$7,12)))&amp;IF(RIGHT($Z19,2)+BA$7&lt;10,"0"&amp;MOD(RIGHT($Z19,2)+BA$7,12),IF(MOD(RIGHT($Z19,2)+BA$7,12)=0,12,IF(MOD(RIGHT($Z19,2)+BA$7,12)&lt;10,"0"&amp;MOD(RIGHT($Z19,2)+BA$7,12),MOD(RIGHT($Z19,2)+BA$7,12)))),DB!$F:$F,$Z19,DB!$I:$I,CHOOSE($X$6,$Y$2,$Y$3,$Y$4,),DB!$I:$I,CHOOSE($X$6,$Z$2,$Z$3,$Z$4))</f>
        <v>0</v>
      </c>
      <c r="BB19" s="3">
        <f>COUNTIFS(DB!$E:$E,(LEFT($Z19,4)+IF(MOD(RIGHT($Z19,2)+BB$7,12)=0,QUOTIENT(RIGHT($Z19,2)+BB$7,12)-1,QUOTIENT(RIGHT($Z19,2)+BB$7,12)))&amp;IF(RIGHT($Z19,2)+BB$7&lt;10,"0"&amp;MOD(RIGHT($Z19,2)+BB$7,12),IF(MOD(RIGHT($Z19,2)+BB$7,12)=0,12,IF(MOD(RIGHT($Z19,2)+BB$7,12)&lt;10,"0"&amp;MOD(RIGHT($Z19,2)+BB$7,12),MOD(RIGHT($Z19,2)+BB$7,12)))),DB!$F:$F,$Z19,DB!$I:$I,CHOOSE($X$6,$Y$2,$Y$3,$Y$4,),DB!$I:$I,CHOOSE($X$6,$Z$2,$Z$3,$Z$4))</f>
        <v>0</v>
      </c>
      <c r="BC19" s="3">
        <f>COUNTIFS(DB!$E:$E,(LEFT($Z19,4)+IF(MOD(RIGHT($Z19,2)+BC$7,12)=0,QUOTIENT(RIGHT($Z19,2)+BC$7,12)-1,QUOTIENT(RIGHT($Z19,2)+BC$7,12)))&amp;IF(RIGHT($Z19,2)+BC$7&lt;10,"0"&amp;MOD(RIGHT($Z19,2)+BC$7,12),IF(MOD(RIGHT($Z19,2)+BC$7,12)=0,12,IF(MOD(RIGHT($Z19,2)+BC$7,12)&lt;10,"0"&amp;MOD(RIGHT($Z19,2)+BC$7,12),MOD(RIGHT($Z19,2)+BC$7,12)))),DB!$F:$F,$Z19,DB!$I:$I,CHOOSE($X$6,$Y$2,$Y$3,$Y$4,),DB!$I:$I,CHOOSE($X$6,$Z$2,$Z$3,$Z$4))</f>
        <v>0</v>
      </c>
      <c r="BD19" s="3">
        <f>COUNTIFS(DB!$E:$E,(LEFT($Z19,4)+IF(MOD(RIGHT($Z19,2)+BD$7,12)=0,QUOTIENT(RIGHT($Z19,2)+BD$7,12)-1,QUOTIENT(RIGHT($Z19,2)+BD$7,12)))&amp;IF(RIGHT($Z19,2)+BD$7&lt;10,"0"&amp;MOD(RIGHT($Z19,2)+BD$7,12),IF(MOD(RIGHT($Z19,2)+BD$7,12)=0,12,IF(MOD(RIGHT($Z19,2)+BD$7,12)&lt;10,"0"&amp;MOD(RIGHT($Z19,2)+BD$7,12),MOD(RIGHT($Z19,2)+BD$7,12)))),DB!$F:$F,$Z19,DB!$I:$I,CHOOSE($X$6,$Y$2,$Y$3,$Y$4,),DB!$I:$I,CHOOSE($X$6,$Z$2,$Z$3,$Z$4))</f>
        <v>0</v>
      </c>
      <c r="BE19" s="3">
        <f>COUNTIFS(DB!$E:$E,(LEFT($Z19,4)+IF(MOD(RIGHT($Z19,2)+BE$7,12)=0,QUOTIENT(RIGHT($Z19,2)+BE$7,12)-1,QUOTIENT(RIGHT($Z19,2)+BE$7,12)))&amp;IF(RIGHT($Z19,2)+BE$7&lt;10,"0"&amp;MOD(RIGHT($Z19,2)+BE$7,12),IF(MOD(RIGHT($Z19,2)+BE$7,12)=0,12,IF(MOD(RIGHT($Z19,2)+BE$7,12)&lt;10,"0"&amp;MOD(RIGHT($Z19,2)+BE$7,12),MOD(RIGHT($Z19,2)+BE$7,12)))),DB!$F:$F,$Z19,DB!$I:$I,CHOOSE($X$6,$Y$2,$Y$3,$Y$4,),DB!$I:$I,CHOOSE($X$6,$Z$2,$Z$3,$Z$4))</f>
        <v>0</v>
      </c>
      <c r="BF19" s="3">
        <f>COUNTIFS(DB!$E:$E,(LEFT($Z19,4)+IF(MOD(RIGHT($Z19,2)+BF$7,12)=0,QUOTIENT(RIGHT($Z19,2)+BF$7,12)-1,QUOTIENT(RIGHT($Z19,2)+BF$7,12)))&amp;IF(RIGHT($Z19,2)+BF$7&lt;10,"0"&amp;MOD(RIGHT($Z19,2)+BF$7,12),IF(MOD(RIGHT($Z19,2)+BF$7,12)=0,12,IF(MOD(RIGHT($Z19,2)+BF$7,12)&lt;10,"0"&amp;MOD(RIGHT($Z19,2)+BF$7,12),MOD(RIGHT($Z19,2)+BF$7,12)))),DB!$F:$F,$Z19,DB!$I:$I,CHOOSE($X$6,$Y$2,$Y$3,$Y$4,),DB!$I:$I,CHOOSE($X$6,$Z$2,$Z$3,$Z$4))</f>
        <v>0</v>
      </c>
      <c r="BG19" s="3">
        <f>COUNTIFS(DB!$E:$E,(LEFT($Z19,4)+IF(MOD(RIGHT($Z19,2)+BG$7,12)=0,QUOTIENT(RIGHT($Z19,2)+BG$7,12)-1,QUOTIENT(RIGHT($Z19,2)+BG$7,12)))&amp;IF(RIGHT($Z19,2)+BG$7&lt;10,"0"&amp;MOD(RIGHT($Z19,2)+BG$7,12),IF(MOD(RIGHT($Z19,2)+BG$7,12)=0,12,IF(MOD(RIGHT($Z19,2)+BG$7,12)&lt;10,"0"&amp;MOD(RIGHT($Z19,2)+BG$7,12),MOD(RIGHT($Z19,2)+BG$7,12)))),DB!$F:$F,$Z19,DB!$I:$I,CHOOSE($X$6,$Y$2,$Y$3,$Y$4,),DB!$I:$I,CHOOSE($X$6,$Z$2,$Z$3,$Z$4))</f>
        <v>0</v>
      </c>
      <c r="BH19" s="3"/>
      <c r="BI19" s="3"/>
      <c r="BJ19" s="9" t="str">
        <f t="shared" si="15"/>
        <v>201611</v>
      </c>
      <c r="BK19" s="3">
        <f>SUMIFS(DB!$C:$C,DB!$E:$E,(LEFT($BJ19,4)+IF(MOD(RIGHT($BJ19,2)+BK$7,12)=0,QUOTIENT(RIGHT($BJ19,2)+BK$7,12)-1,QUOTIENT(RIGHT($BJ19,2)+BK$7,12)))&amp;IF(RIGHT($BJ19,2)+BK$7&lt;10,"0"&amp;MOD(RIGHT($BJ19,2)+BK$7,12),IF(MOD(RIGHT($BJ19,2)+BK$7,12)=0,12,IF(MOD(RIGHT($BJ19,2)+BK$7,12)&lt;10,"0"&amp;MOD(RIGHT($BJ19,2)+BK$7,12),MOD(RIGHT($BJ19,2)+BK$7,12)))),DB!$I:$I,CHOOSE($X$6,$Y$2,$Y$3,$Y$4,),DB!$I:$I,CHOOSE($X$6,$Z$2,$Z$3,$Z$4),DB!$F:$F,$BJ19)</f>
        <v>0</v>
      </c>
      <c r="BL19" s="3">
        <f>SUMIFS(DB!$C:$C,DB!$E:$E,(LEFT($BJ19,4)+IF(MOD(RIGHT($BJ19,2)+BL$7,12)=0,QUOTIENT(RIGHT($BJ19,2)+BL$7,12)-1,QUOTIENT(RIGHT($BJ19,2)+BL$7,12)))&amp;IF(RIGHT($BJ19,2)+BL$7&lt;10,"0"&amp;MOD(RIGHT($BJ19,2)+BL$7,12),IF(MOD(RIGHT($BJ19,2)+BL$7,12)=0,12,IF(MOD(RIGHT($BJ19,2)+BL$7,12)&lt;10,"0"&amp;MOD(RIGHT($BJ19,2)+BL$7,12),MOD(RIGHT($BJ19,2)+BL$7,12)))),DB!$I:$I,CHOOSE($X$6,$Y$2,$Y$3,$Y$4,),DB!$I:$I,CHOOSE($X$6,$Z$2,$Z$3,$Z$4),DB!$F:$F,$BJ19)</f>
        <v>0</v>
      </c>
      <c r="BM19" s="3">
        <f>SUMIFS(DB!$C:$C,DB!$E:$E,(LEFT($BJ19,4)+IF(MOD(RIGHT($BJ19,2)+BM$7,12)=0,QUOTIENT(RIGHT($BJ19,2)+BM$7,12)-1,QUOTIENT(RIGHT($BJ19,2)+BM$7,12)))&amp;IF(RIGHT($BJ19,2)+BM$7&lt;10,"0"&amp;MOD(RIGHT($BJ19,2)+BM$7,12),IF(MOD(RIGHT($BJ19,2)+BM$7,12)=0,12,IF(MOD(RIGHT($BJ19,2)+BM$7,12)&lt;10,"0"&amp;MOD(RIGHT($BJ19,2)+BM$7,12),MOD(RIGHT($BJ19,2)+BM$7,12)))),DB!$I:$I,CHOOSE($X$6,$Y$2,$Y$3,$Y$4,),DB!$I:$I,CHOOSE($X$6,$Z$2,$Z$3,$Z$4),DB!$F:$F,$BJ19)</f>
        <v>0</v>
      </c>
      <c r="BN19" s="3">
        <f>SUMIFS(DB!$C:$C,DB!$E:$E,(LEFT($BJ19,4)+IF(MOD(RIGHT($BJ19,2)+BN$7,12)=0,QUOTIENT(RIGHT($BJ19,2)+BN$7,12)-1,QUOTIENT(RIGHT($BJ19,2)+BN$7,12)))&amp;IF(RIGHT($BJ19,2)+BN$7&lt;10,"0"&amp;MOD(RIGHT($BJ19,2)+BN$7,12),IF(MOD(RIGHT($BJ19,2)+BN$7,12)=0,12,IF(MOD(RIGHT($BJ19,2)+BN$7,12)&lt;10,"0"&amp;MOD(RIGHT($BJ19,2)+BN$7,12),MOD(RIGHT($BJ19,2)+BN$7,12)))),DB!$I:$I,CHOOSE($X$6,$Y$2,$Y$3,$Y$4,),DB!$I:$I,CHOOSE($X$6,$Z$2,$Z$3,$Z$4),DB!$F:$F,$BJ19)</f>
        <v>0</v>
      </c>
      <c r="BO19" s="3">
        <f>SUMIFS(DB!$C:$C,DB!$E:$E,(LEFT($BJ19,4)+IF(MOD(RIGHT($BJ19,2)+BO$7,12)=0,QUOTIENT(RIGHT($BJ19,2)+BO$7,12)-1,QUOTIENT(RIGHT($BJ19,2)+BO$7,12)))&amp;IF(RIGHT($BJ19,2)+BO$7&lt;10,"0"&amp;MOD(RIGHT($BJ19,2)+BO$7,12),IF(MOD(RIGHT($BJ19,2)+BO$7,12)=0,12,IF(MOD(RIGHT($BJ19,2)+BO$7,12)&lt;10,"0"&amp;MOD(RIGHT($BJ19,2)+BO$7,12),MOD(RIGHT($BJ19,2)+BO$7,12)))),DB!$I:$I,CHOOSE($X$6,$Y$2,$Y$3,$Y$4,),DB!$I:$I,CHOOSE($X$6,$Z$2,$Z$3,$Z$4),DB!$F:$F,$BJ19)</f>
        <v>0</v>
      </c>
      <c r="BP19" s="3">
        <f>SUMIFS(DB!$C:$C,DB!$E:$E,(LEFT($BJ19,4)+IF(MOD(RIGHT($BJ19,2)+BP$7,12)=0,QUOTIENT(RIGHT($BJ19,2)+BP$7,12)-1,QUOTIENT(RIGHT($BJ19,2)+BP$7,12)))&amp;IF(RIGHT($BJ19,2)+BP$7&lt;10,"0"&amp;MOD(RIGHT($BJ19,2)+BP$7,12),IF(MOD(RIGHT($BJ19,2)+BP$7,12)=0,12,IF(MOD(RIGHT($BJ19,2)+BP$7,12)&lt;10,"0"&amp;MOD(RIGHT($BJ19,2)+BP$7,12),MOD(RIGHT($BJ19,2)+BP$7,12)))),DB!$I:$I,CHOOSE($X$6,$Y$2,$Y$3,$Y$4,),DB!$I:$I,CHOOSE($X$6,$Z$2,$Z$3,$Z$4),DB!$F:$F,$BJ19)</f>
        <v>0</v>
      </c>
      <c r="BQ19" s="3">
        <f>SUMIFS(DB!$C:$C,DB!$E:$E,(LEFT($BJ19,4)+IF(MOD(RIGHT($BJ19,2)+BQ$7,12)=0,QUOTIENT(RIGHT($BJ19,2)+BQ$7,12)-1,QUOTIENT(RIGHT($BJ19,2)+BQ$7,12)))&amp;IF(RIGHT($BJ19,2)+BQ$7&lt;10,"0"&amp;MOD(RIGHT($BJ19,2)+BQ$7,12),IF(MOD(RIGHT($BJ19,2)+BQ$7,12)=0,12,IF(MOD(RIGHT($BJ19,2)+BQ$7,12)&lt;10,"0"&amp;MOD(RIGHT($BJ19,2)+BQ$7,12),MOD(RIGHT($BJ19,2)+BQ$7,12)))),DB!$I:$I,CHOOSE($X$6,$Y$2,$Y$3,$Y$4,),DB!$I:$I,CHOOSE($X$6,$Z$2,$Z$3,$Z$4),DB!$F:$F,$BJ19)</f>
        <v>0</v>
      </c>
      <c r="BR19" s="3">
        <f>SUMIFS(DB!$C:$C,DB!$E:$E,(LEFT($BJ19,4)+IF(MOD(RIGHT($BJ19,2)+BR$7,12)=0,QUOTIENT(RIGHT($BJ19,2)+BR$7,12)-1,QUOTIENT(RIGHT($BJ19,2)+BR$7,12)))&amp;IF(RIGHT($BJ19,2)+BR$7&lt;10,"0"&amp;MOD(RIGHT($BJ19,2)+BR$7,12),IF(MOD(RIGHT($BJ19,2)+BR$7,12)=0,12,IF(MOD(RIGHT($BJ19,2)+BR$7,12)&lt;10,"0"&amp;MOD(RIGHT($BJ19,2)+BR$7,12),MOD(RIGHT($BJ19,2)+BR$7,12)))),DB!$I:$I,CHOOSE($X$6,$Y$2,$Y$3,$Y$4,),DB!$I:$I,CHOOSE($X$6,$Z$2,$Z$3,$Z$4),DB!$F:$F,$BJ19)</f>
        <v>0</v>
      </c>
      <c r="BS19" s="3">
        <f>SUMIFS(DB!$C:$C,DB!$E:$E,(LEFT($BJ19,4)+IF(MOD(RIGHT($BJ19,2)+BS$7,12)=0,QUOTIENT(RIGHT($BJ19,2)+BS$7,12)-1,QUOTIENT(RIGHT($BJ19,2)+BS$7,12)))&amp;IF(RIGHT($BJ19,2)+BS$7&lt;10,"0"&amp;MOD(RIGHT($BJ19,2)+BS$7,12),IF(MOD(RIGHT($BJ19,2)+BS$7,12)=0,12,IF(MOD(RIGHT($BJ19,2)+BS$7,12)&lt;10,"0"&amp;MOD(RIGHT($BJ19,2)+BS$7,12),MOD(RIGHT($BJ19,2)+BS$7,12)))),DB!$I:$I,CHOOSE($X$6,$Y$2,$Y$3,$Y$4,),DB!$I:$I,CHOOSE($X$6,$Z$2,$Z$3,$Z$4),DB!$F:$F,$BJ19)</f>
        <v>0</v>
      </c>
      <c r="BT19" s="3">
        <f>SUMIFS(DB!$C:$C,DB!$E:$E,(LEFT($BJ19,4)+IF(MOD(RIGHT($BJ19,2)+BT$7,12)=0,QUOTIENT(RIGHT($BJ19,2)+BT$7,12)-1,QUOTIENT(RIGHT($BJ19,2)+BT$7,12)))&amp;IF(RIGHT($BJ19,2)+BT$7&lt;10,"0"&amp;MOD(RIGHT($BJ19,2)+BT$7,12),IF(MOD(RIGHT($BJ19,2)+BT$7,12)=0,12,IF(MOD(RIGHT($BJ19,2)+BT$7,12)&lt;10,"0"&amp;MOD(RIGHT($BJ19,2)+BT$7,12),MOD(RIGHT($BJ19,2)+BT$7,12)))),DB!$I:$I,CHOOSE($X$6,$Y$2,$Y$3,$Y$4,),DB!$I:$I,CHOOSE($X$6,$Z$2,$Z$3,$Z$4),DB!$F:$F,$BJ19)</f>
        <v>0</v>
      </c>
      <c r="BU19" s="3">
        <f>SUMIFS(DB!$C:$C,DB!$E:$E,(LEFT($BJ19,4)+IF(MOD(RIGHT($BJ19,2)+BU$7,12)=0,QUOTIENT(RIGHT($BJ19,2)+BU$7,12)-1,QUOTIENT(RIGHT($BJ19,2)+BU$7,12)))&amp;IF(RIGHT($BJ19,2)+BU$7&lt;10,"0"&amp;MOD(RIGHT($BJ19,2)+BU$7,12),IF(MOD(RIGHT($BJ19,2)+BU$7,12)=0,12,IF(MOD(RIGHT($BJ19,2)+BU$7,12)&lt;10,"0"&amp;MOD(RIGHT($BJ19,2)+BU$7,12),MOD(RIGHT($BJ19,2)+BU$7,12)))),DB!$I:$I,CHOOSE($X$6,$Y$2,$Y$3,$Y$4,),DB!$I:$I,CHOOSE($X$6,$Z$2,$Z$3,$Z$4),DB!$F:$F,$BJ19)</f>
        <v>0</v>
      </c>
      <c r="BV19" s="3">
        <f>SUMIFS(DB!$C:$C,DB!$E:$E,(LEFT($BJ19,4)+IF(MOD(RIGHT($BJ19,2)+BV$7,12)=0,QUOTIENT(RIGHT($BJ19,2)+BV$7,12)-1,QUOTIENT(RIGHT($BJ19,2)+BV$7,12)))&amp;IF(RIGHT($BJ19,2)+BV$7&lt;10,"0"&amp;MOD(RIGHT($BJ19,2)+BV$7,12),IF(MOD(RIGHT($BJ19,2)+BV$7,12)=0,12,IF(MOD(RIGHT($BJ19,2)+BV$7,12)&lt;10,"0"&amp;MOD(RIGHT($BJ19,2)+BV$7,12),MOD(RIGHT($BJ19,2)+BV$7,12)))),DB!$I:$I,CHOOSE($X$6,$Y$2,$Y$3,$Y$4,),DB!$I:$I,CHOOSE($X$6,$Z$2,$Z$3,$Z$4),DB!$F:$F,$BJ19)</f>
        <v>0</v>
      </c>
      <c r="BW19" s="3">
        <f>SUMIFS(DB!$C:$C,DB!$E:$E,(LEFT($BJ19,4)+IF(MOD(RIGHT($BJ19,2)+BW$7,12)=0,QUOTIENT(RIGHT($BJ19,2)+BW$7,12)-1,QUOTIENT(RIGHT($BJ19,2)+BW$7,12)))&amp;IF(RIGHT($BJ19,2)+BW$7&lt;10,"0"&amp;MOD(RIGHT($BJ19,2)+BW$7,12),IF(MOD(RIGHT($BJ19,2)+BW$7,12)=0,12,IF(MOD(RIGHT($BJ19,2)+BW$7,12)&lt;10,"0"&amp;MOD(RIGHT($BJ19,2)+BW$7,12),MOD(RIGHT($BJ19,2)+BW$7,12)))),DB!$I:$I,CHOOSE($X$6,$Y$2,$Y$3,$Y$4,),DB!$I:$I,CHOOSE($X$6,$Z$2,$Z$3,$Z$4),DB!$F:$F,$BJ19)</f>
        <v>0</v>
      </c>
      <c r="BX19" s="3">
        <f>SUMIFS(DB!$C:$C,DB!$E:$E,(LEFT($BJ19,4)+IF(MOD(RIGHT($BJ19,2)+BX$7,12)=0,QUOTIENT(RIGHT($BJ19,2)+BX$7,12)-1,QUOTIENT(RIGHT($BJ19,2)+BX$7,12)))&amp;IF(RIGHT($BJ19,2)+BX$7&lt;10,"0"&amp;MOD(RIGHT($BJ19,2)+BX$7,12),IF(MOD(RIGHT($BJ19,2)+BX$7,12)=0,12,IF(MOD(RIGHT($BJ19,2)+BX$7,12)&lt;10,"0"&amp;MOD(RIGHT($BJ19,2)+BX$7,12),MOD(RIGHT($BJ19,2)+BX$7,12)))),DB!$I:$I,CHOOSE($X$6,$Y$2,$Y$3,$Y$4,),DB!$I:$I,CHOOSE($X$6,$Z$2,$Z$3,$Z$4),DB!$F:$F,$BJ19)</f>
        <v>0</v>
      </c>
      <c r="BY19" s="3">
        <f>SUMIFS(DB!$C:$C,DB!$E:$E,(LEFT($BJ19,4)+IF(MOD(RIGHT($BJ19,2)+BY$7,12)=0,QUOTIENT(RIGHT($BJ19,2)+BY$7,12)-1,QUOTIENT(RIGHT($BJ19,2)+BY$7,12)))&amp;IF(RIGHT($BJ19,2)+BY$7&lt;10,"0"&amp;MOD(RIGHT($BJ19,2)+BY$7,12),IF(MOD(RIGHT($BJ19,2)+BY$7,12)=0,12,IF(MOD(RIGHT($BJ19,2)+BY$7,12)&lt;10,"0"&amp;MOD(RIGHT($BJ19,2)+BY$7,12),MOD(RIGHT($BJ19,2)+BY$7,12)))),DB!$I:$I,CHOOSE($X$6,$Y$2,$Y$3,$Y$4,),DB!$I:$I,CHOOSE($X$6,$Z$2,$Z$3,$Z$4),DB!$F:$F,$BJ19)</f>
        <v>0</v>
      </c>
      <c r="BZ19" s="3"/>
      <c r="CB19" s="9" t="str">
        <f t="shared" si="16"/>
        <v>201611</v>
      </c>
      <c r="CC19" s="16">
        <f t="shared" si="17"/>
        <v>0</v>
      </c>
      <c r="CD19" s="16">
        <f t="shared" si="18"/>
        <v>0</v>
      </c>
      <c r="CE19" s="16">
        <f t="shared" si="19"/>
        <v>0</v>
      </c>
      <c r="CF19" s="16">
        <f t="shared" si="20"/>
        <v>0</v>
      </c>
      <c r="CG19" s="16">
        <f t="shared" si="21"/>
        <v>0</v>
      </c>
      <c r="CH19" s="16">
        <f t="shared" si="22"/>
        <v>0</v>
      </c>
      <c r="CI19" s="16">
        <f t="shared" si="23"/>
        <v>0</v>
      </c>
      <c r="CJ19" s="16">
        <f t="shared" si="24"/>
        <v>0</v>
      </c>
      <c r="CK19" s="16">
        <f t="shared" si="25"/>
        <v>0</v>
      </c>
      <c r="CL19" s="16">
        <f t="shared" si="26"/>
        <v>0</v>
      </c>
      <c r="CM19" s="16">
        <f t="shared" si="27"/>
        <v>0</v>
      </c>
      <c r="CN19" s="16">
        <f t="shared" si="28"/>
        <v>0</v>
      </c>
      <c r="CO19" s="16">
        <f t="shared" si="29"/>
        <v>0</v>
      </c>
      <c r="CP19" s="16">
        <f t="shared" si="30"/>
        <v>0</v>
      </c>
      <c r="CQ19" s="16">
        <f t="shared" si="31"/>
        <v>0</v>
      </c>
      <c r="CT19" s="9" t="str">
        <f t="shared" si="32"/>
        <v>201611</v>
      </c>
      <c r="CU19" s="16">
        <f t="shared" si="33"/>
        <v>0</v>
      </c>
      <c r="CV19" s="16">
        <f t="shared" si="34"/>
        <v>0</v>
      </c>
      <c r="CW19" s="16">
        <f t="shared" si="35"/>
        <v>0</v>
      </c>
      <c r="CX19" s="16">
        <f t="shared" si="36"/>
        <v>0</v>
      </c>
      <c r="CY19" s="16">
        <f t="shared" si="37"/>
        <v>0</v>
      </c>
      <c r="CZ19" s="16">
        <f t="shared" si="38"/>
        <v>0</v>
      </c>
      <c r="DA19" s="16">
        <f t="shared" si="39"/>
        <v>0</v>
      </c>
      <c r="DB19" s="16">
        <f t="shared" si="40"/>
        <v>0</v>
      </c>
      <c r="DC19" s="16">
        <f t="shared" si="41"/>
        <v>0</v>
      </c>
      <c r="DD19" s="16">
        <f t="shared" si="42"/>
        <v>0</v>
      </c>
      <c r="DE19" s="16">
        <f t="shared" si="43"/>
        <v>0</v>
      </c>
      <c r="DF19" s="16">
        <f t="shared" si="44"/>
        <v>0</v>
      </c>
      <c r="DG19" s="16">
        <f t="shared" si="45"/>
        <v>0</v>
      </c>
      <c r="DH19" s="16">
        <f t="shared" si="46"/>
        <v>0</v>
      </c>
      <c r="DI19" s="16">
        <f t="shared" si="47"/>
        <v>0</v>
      </c>
    </row>
    <row r="20" spans="1:113" x14ac:dyDescent="0.2">
      <c r="A20">
        <f t="shared" si="49"/>
        <v>11</v>
      </c>
      <c r="B20" s="6" t="str">
        <f t="shared" si="50"/>
        <v>201612</v>
      </c>
      <c r="C20" s="3">
        <f>COUNTIFS(DB!$G:$G,1,DB!$F:$F,"&lt;="&amp;B20)</f>
        <v>272</v>
      </c>
      <c r="D20" s="3">
        <f t="shared" si="48"/>
        <v>0</v>
      </c>
      <c r="E20" s="15">
        <f t="shared" si="51"/>
        <v>0</v>
      </c>
      <c r="F20" s="17">
        <f>COUNTIFS(DB!$E:$E,$B20,DB!$I:$I,$Y$2,DB!$I:$I,$Z$2,DB!$H:$H,1)</f>
        <v>0</v>
      </c>
      <c r="G20" s="18">
        <f>COUNTIFS(DB!$E:$E,$B20,DB!$I:$I,$Y$3,DB!$I:$I,$Z$3,DB!$H:$H,1)</f>
        <v>0</v>
      </c>
      <c r="H20" s="18">
        <f>COUNTIFS(DB!$E:$E,$B20,DB!$I:$I,$Y$4,DB!$I:$I,$Z$4,DB!$H:$H,1)</f>
        <v>0</v>
      </c>
      <c r="I20" s="17">
        <f>COUNTIFS(DB!$E:$E,$B20,DB!$F:$F,$B20,DB!$I:$I,$Y$2,DB!$I:$I,$Z$2,DB!$H:$H,1)</f>
        <v>0</v>
      </c>
      <c r="J20" s="18">
        <f>COUNTIFS(DB!$E:$E,$B20,DB!$F:$F,$B20,DB!$I:$I,$Y$3,DB!$I:$I,$Z$3,DB!$H:$H,1)</f>
        <v>0</v>
      </c>
      <c r="K20" s="18">
        <f>COUNTIFS(DB!$E:$E,$B20,DB!$F:$F,$B20,DB!$I:$I,$Y$4,DB!$I:$I,$Z$4,DB!$H:$H,1)</f>
        <v>0</v>
      </c>
      <c r="L20" s="18"/>
      <c r="M20" s="3">
        <f>SUMIFS(DB!$C:$C,DB!$E:$E,$B20)</f>
        <v>0</v>
      </c>
      <c r="N20" s="3">
        <f>SUMIFS(DB!$C:$C,DB!$E:$E,$B20,DB!$I:$I,$Y$2,DB!$I:$I,$Z$2)</f>
        <v>0</v>
      </c>
      <c r="O20" s="3">
        <f>SUMIFS(DB!$C:$C,DB!$E:$E,$B20,DB!$I:$I,$Y$3,DB!$I:$I,$Z$3)</f>
        <v>0</v>
      </c>
      <c r="P20" s="3">
        <f>SUMIFS(DB!$C:$C,DB!$E:$E,$B20,DB!$I:$I,$Y$4,DB!$I:$I,$Z$4)</f>
        <v>0</v>
      </c>
      <c r="Q20" s="3"/>
      <c r="R20" s="15">
        <f t="shared" si="52"/>
        <v>0</v>
      </c>
      <c r="S20" s="17">
        <f>SUMIFS(DB!$C:$C,DB!$E:$E,(LEFT($Z20,4)+IF(RIGHT($Z20,2)+AA$7=12,0,QUOTIENT(RIGHT($Z20,2)+AA$7,12)))&amp;IF(RIGHT($Z20,2)+AA$7&lt;10,"0"&amp;MOD(RIGHT($Z20,2)+AA$7,12),IF(MOD(RIGHT($Z20,2)+AA$7,12)=0,12,IF(MOD(RIGHT($Z20,2)+AA$7,12)&lt;10,"0"&amp;MOD(RIGHT($Z20,2)+AA$7,12),MOD(RIGHT($Z20,2)+AA$7,12)))),DB!$F:$F,$Z20,DB!$I:$I,$Y$2,DB!$I:$I,$Z$2)</f>
        <v>0</v>
      </c>
      <c r="T20" s="18">
        <f>SUMIFS(DB!$C:$C,DB!$E:$E,(LEFT($Z20,4)+IF(RIGHT($Z20,2)+AA$7=12,0,QUOTIENT(RIGHT($Z20,2)+AA$7,12)))&amp;IF(RIGHT($Z20,2)+AA$7&lt;10,"0"&amp;MOD(RIGHT($Z20,2)+AA$7,12),IF(MOD(RIGHT($Z20,2)+AA$7,12)=0,12,IF(MOD(RIGHT($Z20,2)+AA$7,12)&lt;10,"0"&amp;MOD(RIGHT($Z20,2)+AA$7,12),MOD(RIGHT($Z20,2)+AA$7,12)))),DB!$F:$F,$Z20,DB!$I:$I,$Y$3,DB!$I:$I,$Z$3)</f>
        <v>0</v>
      </c>
      <c r="U20" s="18">
        <f>SUMIFS(DB!$C:$C,DB!$E:$E,(LEFT($Z20,4)+IF(RIGHT($Z20,2)+AA$7=12,0,QUOTIENT(RIGHT($Z20,2)+AA$7,12)))&amp;IF(RIGHT($Z20,2)+AA$7&lt;10,"0"&amp;MOD(RIGHT($Z20,2)+AA$7,12),IF(MOD(RIGHT($Z20,2)+AA$7,12)=0,12,IF(MOD(RIGHT($Z20,2)+AA$7,12)&lt;10,"0"&amp;MOD(RIGHT($Z20,2)+AA$7,12),MOD(RIGHT($Z20,2)+AA$7,12)))),DB!$F:$F,$Z20,DB!$I:$I,$Y$4,DB!$I:$I,$Z$4)</f>
        <v>0</v>
      </c>
      <c r="V20" s="18"/>
      <c r="Z20" s="6" t="str">
        <f t="shared" si="13"/>
        <v>201612</v>
      </c>
      <c r="AA20" s="3">
        <f>COUNTIFS(DB!$E:$E,(LEFT($Z20,4)+IF(MOD(RIGHT($Z20,2)+AA$7,12)=0,QUOTIENT(RIGHT($Z20,2)+AA$7,12)-1,QUOTIENT(RIGHT($Z20,2)+AA$7,12)))&amp;IF(RIGHT($Z20,2)+AA$7&lt;10,"0"&amp;MOD(RIGHT($Z20,2)+AA$7,12),IF(MOD(RIGHT($Z20,2)+AA$7,12)=0,12,IF(MOD(RIGHT($Z20,2)+AA$7,12)&lt;10,"0"&amp;MOD(RIGHT($Z20,2)+AA$7,12),MOD(RIGHT($Z20,2)+AA$7,12)))),DB!$F:$F,$Z20,DB!$I:$I,CHOOSE($X$6,$Y$2,$Y$3,$Y$4,),DB!$I:$I,CHOOSE($X$6,$Z$2,$Z$3,$Z$4),DB!$H:$H,1)</f>
        <v>0</v>
      </c>
      <c r="AB20" s="3">
        <f>COUNTIFS(DB!$E:$E,(LEFT($Z20,4)+IF(MOD(RIGHT($Z20,2)+AB$7,12)=0,QUOTIENT(RIGHT($Z20,2)+AB$7,12)-1,QUOTIENT(RIGHT($Z20,2)+AB$7,12)))&amp;IF(RIGHT($Z20,2)+AB$7&lt;10,"0"&amp;MOD(RIGHT($Z20,2)+AB$7,12),IF(MOD(RIGHT($Z20,2)+AB$7,12)=0,12,IF(MOD(RIGHT($Z20,2)+AB$7,12)&lt;10,"0"&amp;MOD(RIGHT($Z20,2)+AB$7,12),MOD(RIGHT($Z20,2)+AB$7,12)))),DB!$F:$F,$Z20,DB!$I:$I,CHOOSE($X$6,$Y$2,$Y$3,$Y$4,),DB!$I:$I,CHOOSE($X$6,$Z$2,$Z$3,$Z$4),DB!$H:$H,1)</f>
        <v>0</v>
      </c>
      <c r="AC20" s="3">
        <f>COUNTIFS(DB!$E:$E,(LEFT($Z20,4)+IF(MOD(RIGHT($Z20,2)+AC$7,12)=0,QUOTIENT(RIGHT($Z20,2)+AC$7,12)-1,QUOTIENT(RIGHT($Z20,2)+AC$7,12)))&amp;IF(RIGHT($Z20,2)+AC$7&lt;10,"0"&amp;MOD(RIGHT($Z20,2)+AC$7,12),IF(MOD(RIGHT($Z20,2)+AC$7,12)=0,12,IF(MOD(RIGHT($Z20,2)+AC$7,12)&lt;10,"0"&amp;MOD(RIGHT($Z20,2)+AC$7,12),MOD(RIGHT($Z20,2)+AC$7,12)))),DB!$F:$F,$Z20,DB!$I:$I,CHOOSE($X$6,$Y$2,$Y$3,$Y$4,),DB!$I:$I,CHOOSE($X$6,$Z$2,$Z$3,$Z$4),DB!$H:$H,1)</f>
        <v>0</v>
      </c>
      <c r="AD20" s="3">
        <f>COUNTIFS(DB!$E:$E,(LEFT($Z20,4)+IF(MOD(RIGHT($Z20,2)+AD$7,12)=0,QUOTIENT(RIGHT($Z20,2)+AD$7,12)-1,QUOTIENT(RIGHT($Z20,2)+AD$7,12)))&amp;IF(RIGHT($Z20,2)+AD$7&lt;10,"0"&amp;MOD(RIGHT($Z20,2)+AD$7,12),IF(MOD(RIGHT($Z20,2)+AD$7,12)=0,12,IF(MOD(RIGHT($Z20,2)+AD$7,12)&lt;10,"0"&amp;MOD(RIGHT($Z20,2)+AD$7,12),MOD(RIGHT($Z20,2)+AD$7,12)))),DB!$F:$F,$Z20,DB!$I:$I,CHOOSE($X$6,$Y$2,$Y$3,$Y$4,),DB!$I:$I,CHOOSE($X$6,$Z$2,$Z$3,$Z$4),DB!$H:$H,1)</f>
        <v>0</v>
      </c>
      <c r="AE20" s="3">
        <f>COUNTIFS(DB!$E:$E,(LEFT($Z20,4)+IF(MOD(RIGHT($Z20,2)+AE$7,12)=0,QUOTIENT(RIGHT($Z20,2)+AE$7,12)-1,QUOTIENT(RIGHT($Z20,2)+AE$7,12)))&amp;IF(RIGHT($Z20,2)+AE$7&lt;10,"0"&amp;MOD(RIGHT($Z20,2)+AE$7,12),IF(MOD(RIGHT($Z20,2)+AE$7,12)=0,12,IF(MOD(RIGHT($Z20,2)+AE$7,12)&lt;10,"0"&amp;MOD(RIGHT($Z20,2)+AE$7,12),MOD(RIGHT($Z20,2)+AE$7,12)))),DB!$F:$F,$Z20,DB!$I:$I,CHOOSE($X$6,$Y$2,$Y$3,$Y$4,),DB!$I:$I,CHOOSE($X$6,$Z$2,$Z$3,$Z$4),DB!$H:$H,1)</f>
        <v>0</v>
      </c>
      <c r="AF20" s="3">
        <f>COUNTIFS(DB!$E:$E,(LEFT($Z20,4)+IF(MOD(RIGHT($Z20,2)+AF$7,12)=0,QUOTIENT(RIGHT($Z20,2)+AF$7,12)-1,QUOTIENT(RIGHT($Z20,2)+AF$7,12)))&amp;IF(RIGHT($Z20,2)+AF$7&lt;10,"0"&amp;MOD(RIGHT($Z20,2)+AF$7,12),IF(MOD(RIGHT($Z20,2)+AF$7,12)=0,12,IF(MOD(RIGHT($Z20,2)+AF$7,12)&lt;10,"0"&amp;MOD(RIGHT($Z20,2)+AF$7,12),MOD(RIGHT($Z20,2)+AF$7,12)))),DB!$F:$F,$Z20,DB!$I:$I,CHOOSE($X$6,$Y$2,$Y$3,$Y$4,),DB!$I:$I,CHOOSE($X$6,$Z$2,$Z$3,$Z$4),DB!$H:$H,1)</f>
        <v>0</v>
      </c>
      <c r="AG20" s="3">
        <f>COUNTIFS(DB!$E:$E,(LEFT($Z20,4)+IF(MOD(RIGHT($Z20,2)+AG$7,12)=0,QUOTIENT(RIGHT($Z20,2)+AG$7,12)-1,QUOTIENT(RIGHT($Z20,2)+AG$7,12)))&amp;IF(RIGHT($Z20,2)+AG$7&lt;10,"0"&amp;MOD(RIGHT($Z20,2)+AG$7,12),IF(MOD(RIGHT($Z20,2)+AG$7,12)=0,12,IF(MOD(RIGHT($Z20,2)+AG$7,12)&lt;10,"0"&amp;MOD(RIGHT($Z20,2)+AG$7,12),MOD(RIGHT($Z20,2)+AG$7,12)))),DB!$F:$F,$Z20,DB!$I:$I,CHOOSE($X$6,$Y$2,$Y$3,$Y$4,),DB!$I:$I,CHOOSE($X$6,$Z$2,$Z$3,$Z$4),DB!$H:$H,1)</f>
        <v>0</v>
      </c>
      <c r="AH20" s="3">
        <f>COUNTIFS(DB!$E:$E,(LEFT($Z20,4)+IF(MOD(RIGHT($Z20,2)+AH$7,12)=0,QUOTIENT(RIGHT($Z20,2)+AH$7,12)-1,QUOTIENT(RIGHT($Z20,2)+AH$7,12)))&amp;IF(RIGHT($Z20,2)+AH$7&lt;10,"0"&amp;MOD(RIGHT($Z20,2)+AH$7,12),IF(MOD(RIGHT($Z20,2)+AH$7,12)=0,12,IF(MOD(RIGHT($Z20,2)+AH$7,12)&lt;10,"0"&amp;MOD(RIGHT($Z20,2)+AH$7,12),MOD(RIGHT($Z20,2)+AH$7,12)))),DB!$F:$F,$Z20,DB!$I:$I,CHOOSE($X$6,$Y$2,$Y$3,$Y$4,),DB!$I:$I,CHOOSE($X$6,$Z$2,$Z$3,$Z$4),DB!$H:$H,1)</f>
        <v>0</v>
      </c>
      <c r="AI20" s="3">
        <f>COUNTIFS(DB!$E:$E,(LEFT($Z20,4)+IF(MOD(RIGHT($Z20,2)+AI$7,12)=0,QUOTIENT(RIGHT($Z20,2)+AI$7,12)-1,QUOTIENT(RIGHT($Z20,2)+AI$7,12)))&amp;IF(RIGHT($Z20,2)+AI$7&lt;10,"0"&amp;MOD(RIGHT($Z20,2)+AI$7,12),IF(MOD(RIGHT($Z20,2)+AI$7,12)=0,12,IF(MOD(RIGHT($Z20,2)+AI$7,12)&lt;10,"0"&amp;MOD(RIGHT($Z20,2)+AI$7,12),MOD(RIGHT($Z20,2)+AI$7,12)))),DB!$F:$F,$Z20,DB!$I:$I,CHOOSE($X$6,$Y$2,$Y$3,$Y$4,),DB!$I:$I,CHOOSE($X$6,$Z$2,$Z$3,$Z$4),DB!$H:$H,1)</f>
        <v>0</v>
      </c>
      <c r="AJ20" s="3">
        <f>COUNTIFS(DB!$E:$E,(LEFT($Z20,4)+IF(MOD(RIGHT($Z20,2)+AJ$7,12)=0,QUOTIENT(RIGHT($Z20,2)+AJ$7,12)-1,QUOTIENT(RIGHT($Z20,2)+AJ$7,12)))&amp;IF(RIGHT($Z20,2)+AJ$7&lt;10,"0"&amp;MOD(RIGHT($Z20,2)+AJ$7,12),IF(MOD(RIGHT($Z20,2)+AJ$7,12)=0,12,IF(MOD(RIGHT($Z20,2)+AJ$7,12)&lt;10,"0"&amp;MOD(RIGHT($Z20,2)+AJ$7,12),MOD(RIGHT($Z20,2)+AJ$7,12)))),DB!$F:$F,$Z20,DB!$I:$I,CHOOSE($X$6,$Y$2,$Y$3,$Y$4,),DB!$I:$I,CHOOSE($X$6,$Z$2,$Z$3,$Z$4),DB!$H:$H,1)</f>
        <v>0</v>
      </c>
      <c r="AK20" s="3">
        <f>COUNTIFS(DB!$E:$E,(LEFT($Z20,4)+IF(MOD(RIGHT($Z20,2)+AK$7,12)=0,QUOTIENT(RIGHT($Z20,2)+AK$7,12)-1,QUOTIENT(RIGHT($Z20,2)+AK$7,12)))&amp;IF(RIGHT($Z20,2)+AK$7&lt;10,"0"&amp;MOD(RIGHT($Z20,2)+AK$7,12),IF(MOD(RIGHT($Z20,2)+AK$7,12)=0,12,IF(MOD(RIGHT($Z20,2)+AK$7,12)&lt;10,"0"&amp;MOD(RIGHT($Z20,2)+AK$7,12),MOD(RIGHT($Z20,2)+AK$7,12)))),DB!$F:$F,$Z20,DB!$I:$I,CHOOSE($X$6,$Y$2,$Y$3,$Y$4,),DB!$I:$I,CHOOSE($X$6,$Z$2,$Z$3,$Z$4),DB!$H:$H,1)</f>
        <v>0</v>
      </c>
      <c r="AL20" s="3">
        <f>COUNTIFS(DB!$E:$E,(LEFT($Z20,4)+IF(MOD(RIGHT($Z20,2)+AL$7,12)=0,QUOTIENT(RIGHT($Z20,2)+AL$7,12)-1,QUOTIENT(RIGHT($Z20,2)+AL$7,12)))&amp;IF(RIGHT($Z20,2)+AL$7&lt;10,"0"&amp;MOD(RIGHT($Z20,2)+AL$7,12),IF(MOD(RIGHT($Z20,2)+AL$7,12)=0,12,IF(MOD(RIGHT($Z20,2)+AL$7,12)&lt;10,"0"&amp;MOD(RIGHT($Z20,2)+AL$7,12),MOD(RIGHT($Z20,2)+AL$7,12)))),DB!$F:$F,$Z20,DB!$I:$I,CHOOSE($X$6,$Y$2,$Y$3,$Y$4,),DB!$I:$I,CHOOSE($X$6,$Z$2,$Z$3,$Z$4),DB!$H:$H,1)</f>
        <v>0</v>
      </c>
      <c r="AM20" s="3">
        <f>COUNTIFS(DB!$E:$E,(LEFT($Z20,4)+IF(MOD(RIGHT($Z20,2)+AM$7,12)=0,QUOTIENT(RIGHT($Z20,2)+AM$7,12)-1,QUOTIENT(RIGHT($Z20,2)+AM$7,12)))&amp;IF(RIGHT($Z20,2)+AM$7&lt;10,"0"&amp;MOD(RIGHT($Z20,2)+AM$7,12),IF(MOD(RIGHT($Z20,2)+AM$7,12)=0,12,IF(MOD(RIGHT($Z20,2)+AM$7,12)&lt;10,"0"&amp;MOD(RIGHT($Z20,2)+AM$7,12),MOD(RIGHT($Z20,2)+AM$7,12)))),DB!$F:$F,$Z20,DB!$I:$I,CHOOSE($X$6,$Y$2,$Y$3,$Y$4,),DB!$I:$I,CHOOSE($X$6,$Z$2,$Z$3,$Z$4),DB!$H:$H,1)</f>
        <v>0</v>
      </c>
      <c r="AN20" s="3">
        <f>COUNTIFS(DB!$E:$E,(LEFT($Z20,4)+IF(MOD(RIGHT($Z20,2)+AN$7,12)=0,QUOTIENT(RIGHT($Z20,2)+AN$7,12)-1,QUOTIENT(RIGHT($Z20,2)+AN$7,12)))&amp;IF(RIGHT($Z20,2)+AN$7&lt;10,"0"&amp;MOD(RIGHT($Z20,2)+AN$7,12),IF(MOD(RIGHT($Z20,2)+AN$7,12)=0,12,IF(MOD(RIGHT($Z20,2)+AN$7,12)&lt;10,"0"&amp;MOD(RIGHT($Z20,2)+AN$7,12),MOD(RIGHT($Z20,2)+AN$7,12)))),DB!$F:$F,$Z20,DB!$I:$I,CHOOSE($X$6,$Y$2,$Y$3,$Y$4,),DB!$I:$I,CHOOSE($X$6,$Z$2,$Z$3,$Z$4),DB!$H:$H,1)</f>
        <v>0</v>
      </c>
      <c r="AO20" s="3">
        <f>COUNTIFS(DB!$E:$E,(LEFT($Z20,4)+IF(MOD(RIGHT($Z20,2)+AO$7,12)=0,QUOTIENT(RIGHT($Z20,2)+AO$7,12)-1,QUOTIENT(RIGHT($Z20,2)+AO$7,12)))&amp;IF(RIGHT($Z20,2)+AO$7&lt;10,"0"&amp;MOD(RIGHT($Z20,2)+AO$7,12),IF(MOD(RIGHT($Z20,2)+AO$7,12)=0,12,IF(MOD(RIGHT($Z20,2)+AO$7,12)&lt;10,"0"&amp;MOD(RIGHT($Z20,2)+AO$7,12),MOD(RIGHT($Z20,2)+AO$7,12)))),DB!$F:$F,$Z20,DB!$I:$I,CHOOSE($X$6,$Y$2,$Y$3,$Y$4,),DB!$I:$I,CHOOSE($X$6,$Z$2,$Z$3,$Z$4),DB!$H:$H,1)</f>
        <v>0</v>
      </c>
      <c r="AP20" s="3"/>
      <c r="AQ20" s="3"/>
      <c r="AR20" s="9" t="str">
        <f t="shared" si="14"/>
        <v>201612</v>
      </c>
      <c r="AS20" s="3">
        <f>COUNTIFS(DB!$E:$E,(LEFT($Z20,4)+IF(MOD(RIGHT($Z20,2)+AS$7,12)=0,QUOTIENT(RIGHT($Z20,2)+AS$7,12)-1,QUOTIENT(RIGHT($Z20,2)+AS$7,12)))&amp;IF(RIGHT($Z20,2)+AS$7&lt;10,"0"&amp;MOD(RIGHT($Z20,2)+AS$7,12),IF(MOD(RIGHT($Z20,2)+AS$7,12)=0,12,IF(MOD(RIGHT($Z20,2)+AS$7,12)&lt;10,"0"&amp;MOD(RIGHT($Z20,2)+AS$7,12),MOD(RIGHT($Z20,2)+AS$7,12)))),DB!$F:$F,$Z20,DB!$I:$I,CHOOSE($X$6,$Y$2,$Y$3,$Y$4,),DB!$I:$I,CHOOSE($X$6,$Z$2,$Z$3,$Z$4))</f>
        <v>0</v>
      </c>
      <c r="AT20" s="3">
        <f>COUNTIFS(DB!$E:$E,(LEFT($Z20,4)+IF(MOD(RIGHT($Z20,2)+AT$7,12)=0,QUOTIENT(RIGHT($Z20,2)+AT$7,12)-1,QUOTIENT(RIGHT($Z20,2)+AT$7,12)))&amp;IF(RIGHT($Z20,2)+AT$7&lt;10,"0"&amp;MOD(RIGHT($Z20,2)+AT$7,12),IF(MOD(RIGHT($Z20,2)+AT$7,12)=0,12,IF(MOD(RIGHT($Z20,2)+AT$7,12)&lt;10,"0"&amp;MOD(RIGHT($Z20,2)+AT$7,12),MOD(RIGHT($Z20,2)+AT$7,12)))),DB!$F:$F,$Z20,DB!$I:$I,CHOOSE($X$6,$Y$2,$Y$3,$Y$4,),DB!$I:$I,CHOOSE($X$6,$Z$2,$Z$3,$Z$4))</f>
        <v>0</v>
      </c>
      <c r="AU20" s="3">
        <f>COUNTIFS(DB!$E:$E,(LEFT($Z20,4)+IF(MOD(RIGHT($Z20,2)+AU$7,12)=0,QUOTIENT(RIGHT($Z20,2)+AU$7,12)-1,QUOTIENT(RIGHT($Z20,2)+AU$7,12)))&amp;IF(RIGHT($Z20,2)+AU$7&lt;10,"0"&amp;MOD(RIGHT($Z20,2)+AU$7,12),IF(MOD(RIGHT($Z20,2)+AU$7,12)=0,12,IF(MOD(RIGHT($Z20,2)+AU$7,12)&lt;10,"0"&amp;MOD(RIGHT($Z20,2)+AU$7,12),MOD(RIGHT($Z20,2)+AU$7,12)))),DB!$F:$F,$Z20,DB!$I:$I,CHOOSE($X$6,$Y$2,$Y$3,$Y$4,),DB!$I:$I,CHOOSE($X$6,$Z$2,$Z$3,$Z$4))</f>
        <v>0</v>
      </c>
      <c r="AV20" s="3">
        <f>COUNTIFS(DB!$E:$E,(LEFT($Z20,4)+IF(MOD(RIGHT($Z20,2)+AV$7,12)=0,QUOTIENT(RIGHT($Z20,2)+AV$7,12)-1,QUOTIENT(RIGHT($Z20,2)+AV$7,12)))&amp;IF(RIGHT($Z20,2)+AV$7&lt;10,"0"&amp;MOD(RIGHT($Z20,2)+AV$7,12),IF(MOD(RIGHT($Z20,2)+AV$7,12)=0,12,IF(MOD(RIGHT($Z20,2)+AV$7,12)&lt;10,"0"&amp;MOD(RIGHT($Z20,2)+AV$7,12),MOD(RIGHT($Z20,2)+AV$7,12)))),DB!$F:$F,$Z20,DB!$I:$I,CHOOSE($X$6,$Y$2,$Y$3,$Y$4,),DB!$I:$I,CHOOSE($X$6,$Z$2,$Z$3,$Z$4))</f>
        <v>0</v>
      </c>
      <c r="AW20" s="3">
        <f>COUNTIFS(DB!$E:$E,(LEFT($Z20,4)+IF(MOD(RIGHT($Z20,2)+AW$7,12)=0,QUOTIENT(RIGHT($Z20,2)+AW$7,12)-1,QUOTIENT(RIGHT($Z20,2)+AW$7,12)))&amp;IF(RIGHT($Z20,2)+AW$7&lt;10,"0"&amp;MOD(RIGHT($Z20,2)+AW$7,12),IF(MOD(RIGHT($Z20,2)+AW$7,12)=0,12,IF(MOD(RIGHT($Z20,2)+AW$7,12)&lt;10,"0"&amp;MOD(RIGHT($Z20,2)+AW$7,12),MOD(RIGHT($Z20,2)+AW$7,12)))),DB!$F:$F,$Z20,DB!$I:$I,CHOOSE($X$6,$Y$2,$Y$3,$Y$4,),DB!$I:$I,CHOOSE($X$6,$Z$2,$Z$3,$Z$4))</f>
        <v>0</v>
      </c>
      <c r="AX20" s="3">
        <f>COUNTIFS(DB!$E:$E,(LEFT($Z20,4)+IF(MOD(RIGHT($Z20,2)+AX$7,12)=0,QUOTIENT(RIGHT($Z20,2)+AX$7,12)-1,QUOTIENT(RIGHT($Z20,2)+AX$7,12)))&amp;IF(RIGHT($Z20,2)+AX$7&lt;10,"0"&amp;MOD(RIGHT($Z20,2)+AX$7,12),IF(MOD(RIGHT($Z20,2)+AX$7,12)=0,12,IF(MOD(RIGHT($Z20,2)+AX$7,12)&lt;10,"0"&amp;MOD(RIGHT($Z20,2)+AX$7,12),MOD(RIGHT($Z20,2)+AX$7,12)))),DB!$F:$F,$Z20,DB!$I:$I,CHOOSE($X$6,$Y$2,$Y$3,$Y$4,),DB!$I:$I,CHOOSE($X$6,$Z$2,$Z$3,$Z$4))</f>
        <v>0</v>
      </c>
      <c r="AY20" s="3">
        <f>COUNTIFS(DB!$E:$E,(LEFT($Z20,4)+IF(MOD(RIGHT($Z20,2)+AY$7,12)=0,QUOTIENT(RIGHT($Z20,2)+AY$7,12)-1,QUOTIENT(RIGHT($Z20,2)+AY$7,12)))&amp;IF(RIGHT($Z20,2)+AY$7&lt;10,"0"&amp;MOD(RIGHT($Z20,2)+AY$7,12),IF(MOD(RIGHT($Z20,2)+AY$7,12)=0,12,IF(MOD(RIGHT($Z20,2)+AY$7,12)&lt;10,"0"&amp;MOD(RIGHT($Z20,2)+AY$7,12),MOD(RIGHT($Z20,2)+AY$7,12)))),DB!$F:$F,$Z20,DB!$I:$I,CHOOSE($X$6,$Y$2,$Y$3,$Y$4,),DB!$I:$I,CHOOSE($X$6,$Z$2,$Z$3,$Z$4))</f>
        <v>0</v>
      </c>
      <c r="AZ20" s="3">
        <f>COUNTIFS(DB!$E:$E,(LEFT($Z20,4)+IF(MOD(RIGHT($Z20,2)+AZ$7,12)=0,QUOTIENT(RIGHT($Z20,2)+AZ$7,12)-1,QUOTIENT(RIGHT($Z20,2)+AZ$7,12)))&amp;IF(RIGHT($Z20,2)+AZ$7&lt;10,"0"&amp;MOD(RIGHT($Z20,2)+AZ$7,12),IF(MOD(RIGHT($Z20,2)+AZ$7,12)=0,12,IF(MOD(RIGHT($Z20,2)+AZ$7,12)&lt;10,"0"&amp;MOD(RIGHT($Z20,2)+AZ$7,12),MOD(RIGHT($Z20,2)+AZ$7,12)))),DB!$F:$F,$Z20,DB!$I:$I,CHOOSE($X$6,$Y$2,$Y$3,$Y$4,),DB!$I:$I,CHOOSE($X$6,$Z$2,$Z$3,$Z$4))</f>
        <v>0</v>
      </c>
      <c r="BA20" s="3">
        <f>COUNTIFS(DB!$E:$E,(LEFT($Z20,4)+IF(MOD(RIGHT($Z20,2)+BA$7,12)=0,QUOTIENT(RIGHT($Z20,2)+BA$7,12)-1,QUOTIENT(RIGHT($Z20,2)+BA$7,12)))&amp;IF(RIGHT($Z20,2)+BA$7&lt;10,"0"&amp;MOD(RIGHT($Z20,2)+BA$7,12),IF(MOD(RIGHT($Z20,2)+BA$7,12)=0,12,IF(MOD(RIGHT($Z20,2)+BA$7,12)&lt;10,"0"&amp;MOD(RIGHT($Z20,2)+BA$7,12),MOD(RIGHT($Z20,2)+BA$7,12)))),DB!$F:$F,$Z20,DB!$I:$I,CHOOSE($X$6,$Y$2,$Y$3,$Y$4,),DB!$I:$I,CHOOSE($X$6,$Z$2,$Z$3,$Z$4))</f>
        <v>0</v>
      </c>
      <c r="BB20" s="3">
        <f>COUNTIFS(DB!$E:$E,(LEFT($Z20,4)+IF(MOD(RIGHT($Z20,2)+BB$7,12)=0,QUOTIENT(RIGHT($Z20,2)+BB$7,12)-1,QUOTIENT(RIGHT($Z20,2)+BB$7,12)))&amp;IF(RIGHT($Z20,2)+BB$7&lt;10,"0"&amp;MOD(RIGHT($Z20,2)+BB$7,12),IF(MOD(RIGHT($Z20,2)+BB$7,12)=0,12,IF(MOD(RIGHT($Z20,2)+BB$7,12)&lt;10,"0"&amp;MOD(RIGHT($Z20,2)+BB$7,12),MOD(RIGHT($Z20,2)+BB$7,12)))),DB!$F:$F,$Z20,DB!$I:$I,CHOOSE($X$6,$Y$2,$Y$3,$Y$4,),DB!$I:$I,CHOOSE($X$6,$Z$2,$Z$3,$Z$4))</f>
        <v>0</v>
      </c>
      <c r="BC20" s="3">
        <f>COUNTIFS(DB!$E:$E,(LEFT($Z20,4)+IF(MOD(RIGHT($Z20,2)+BC$7,12)=0,QUOTIENT(RIGHT($Z20,2)+BC$7,12)-1,QUOTIENT(RIGHT($Z20,2)+BC$7,12)))&amp;IF(RIGHT($Z20,2)+BC$7&lt;10,"0"&amp;MOD(RIGHT($Z20,2)+BC$7,12),IF(MOD(RIGHT($Z20,2)+BC$7,12)=0,12,IF(MOD(RIGHT($Z20,2)+BC$7,12)&lt;10,"0"&amp;MOD(RIGHT($Z20,2)+BC$7,12),MOD(RIGHT($Z20,2)+BC$7,12)))),DB!$F:$F,$Z20,DB!$I:$I,CHOOSE($X$6,$Y$2,$Y$3,$Y$4,),DB!$I:$I,CHOOSE($X$6,$Z$2,$Z$3,$Z$4))</f>
        <v>0</v>
      </c>
      <c r="BD20" s="3">
        <f>COUNTIFS(DB!$E:$E,(LEFT($Z20,4)+IF(MOD(RIGHT($Z20,2)+BD$7,12)=0,QUOTIENT(RIGHT($Z20,2)+BD$7,12)-1,QUOTIENT(RIGHT($Z20,2)+BD$7,12)))&amp;IF(RIGHT($Z20,2)+BD$7&lt;10,"0"&amp;MOD(RIGHT($Z20,2)+BD$7,12),IF(MOD(RIGHT($Z20,2)+BD$7,12)=0,12,IF(MOD(RIGHT($Z20,2)+BD$7,12)&lt;10,"0"&amp;MOD(RIGHT($Z20,2)+BD$7,12),MOD(RIGHT($Z20,2)+BD$7,12)))),DB!$F:$F,$Z20,DB!$I:$I,CHOOSE($X$6,$Y$2,$Y$3,$Y$4,),DB!$I:$I,CHOOSE($X$6,$Z$2,$Z$3,$Z$4))</f>
        <v>0</v>
      </c>
      <c r="BE20" s="3">
        <f>COUNTIFS(DB!$E:$E,(LEFT($Z20,4)+IF(MOD(RIGHT($Z20,2)+BE$7,12)=0,QUOTIENT(RIGHT($Z20,2)+BE$7,12)-1,QUOTIENT(RIGHT($Z20,2)+BE$7,12)))&amp;IF(RIGHT($Z20,2)+BE$7&lt;10,"0"&amp;MOD(RIGHT($Z20,2)+BE$7,12),IF(MOD(RIGHT($Z20,2)+BE$7,12)=0,12,IF(MOD(RIGHT($Z20,2)+BE$7,12)&lt;10,"0"&amp;MOD(RIGHT($Z20,2)+BE$7,12),MOD(RIGHT($Z20,2)+BE$7,12)))),DB!$F:$F,$Z20,DB!$I:$I,CHOOSE($X$6,$Y$2,$Y$3,$Y$4,),DB!$I:$I,CHOOSE($X$6,$Z$2,$Z$3,$Z$4))</f>
        <v>0</v>
      </c>
      <c r="BF20" s="3">
        <f>COUNTIFS(DB!$E:$E,(LEFT($Z20,4)+IF(MOD(RIGHT($Z20,2)+BF$7,12)=0,QUOTIENT(RIGHT($Z20,2)+BF$7,12)-1,QUOTIENT(RIGHT($Z20,2)+BF$7,12)))&amp;IF(RIGHT($Z20,2)+BF$7&lt;10,"0"&amp;MOD(RIGHT($Z20,2)+BF$7,12),IF(MOD(RIGHT($Z20,2)+BF$7,12)=0,12,IF(MOD(RIGHT($Z20,2)+BF$7,12)&lt;10,"0"&amp;MOD(RIGHT($Z20,2)+BF$7,12),MOD(RIGHT($Z20,2)+BF$7,12)))),DB!$F:$F,$Z20,DB!$I:$I,CHOOSE($X$6,$Y$2,$Y$3,$Y$4,),DB!$I:$I,CHOOSE($X$6,$Z$2,$Z$3,$Z$4))</f>
        <v>0</v>
      </c>
      <c r="BG20" s="3">
        <f>COUNTIFS(DB!$E:$E,(LEFT($Z20,4)+IF(MOD(RIGHT($Z20,2)+BG$7,12)=0,QUOTIENT(RIGHT($Z20,2)+BG$7,12)-1,QUOTIENT(RIGHT($Z20,2)+BG$7,12)))&amp;IF(RIGHT($Z20,2)+BG$7&lt;10,"0"&amp;MOD(RIGHT($Z20,2)+BG$7,12),IF(MOD(RIGHT($Z20,2)+BG$7,12)=0,12,IF(MOD(RIGHT($Z20,2)+BG$7,12)&lt;10,"0"&amp;MOD(RIGHT($Z20,2)+BG$7,12),MOD(RIGHT($Z20,2)+BG$7,12)))),DB!$F:$F,$Z20,DB!$I:$I,CHOOSE($X$6,$Y$2,$Y$3,$Y$4,),DB!$I:$I,CHOOSE($X$6,$Z$2,$Z$3,$Z$4))</f>
        <v>0</v>
      </c>
      <c r="BH20" s="3"/>
      <c r="BI20" s="3"/>
      <c r="BJ20" s="9" t="str">
        <f t="shared" si="15"/>
        <v>201612</v>
      </c>
      <c r="BK20" s="3">
        <f>SUMIFS(DB!$C:$C,DB!$E:$E,(LEFT($BJ20,4)+IF(MOD(RIGHT($BJ20,2)+BK$7,12)=0,QUOTIENT(RIGHT($BJ20,2)+BK$7,12)-1,QUOTIENT(RIGHT($BJ20,2)+BK$7,12)))&amp;IF(RIGHT($BJ20,2)+BK$7&lt;10,"0"&amp;MOD(RIGHT($BJ20,2)+BK$7,12),IF(MOD(RIGHT($BJ20,2)+BK$7,12)=0,12,IF(MOD(RIGHT($BJ20,2)+BK$7,12)&lt;10,"0"&amp;MOD(RIGHT($BJ20,2)+BK$7,12),MOD(RIGHT($BJ20,2)+BK$7,12)))),DB!$I:$I,CHOOSE($X$6,$Y$2,$Y$3,$Y$4,),DB!$I:$I,CHOOSE($X$6,$Z$2,$Z$3,$Z$4),DB!$F:$F,$BJ20)</f>
        <v>0</v>
      </c>
      <c r="BL20" s="3">
        <f>SUMIFS(DB!$C:$C,DB!$E:$E,(LEFT($BJ20,4)+IF(MOD(RIGHT($BJ20,2)+BL$7,12)=0,QUOTIENT(RIGHT($BJ20,2)+BL$7,12)-1,QUOTIENT(RIGHT($BJ20,2)+BL$7,12)))&amp;IF(RIGHT($BJ20,2)+BL$7&lt;10,"0"&amp;MOD(RIGHT($BJ20,2)+BL$7,12),IF(MOD(RIGHT($BJ20,2)+BL$7,12)=0,12,IF(MOD(RIGHT($BJ20,2)+BL$7,12)&lt;10,"0"&amp;MOD(RIGHT($BJ20,2)+BL$7,12),MOD(RIGHT($BJ20,2)+BL$7,12)))),DB!$I:$I,CHOOSE($X$6,$Y$2,$Y$3,$Y$4,),DB!$I:$I,CHOOSE($X$6,$Z$2,$Z$3,$Z$4),DB!$F:$F,$BJ20)</f>
        <v>0</v>
      </c>
      <c r="BM20" s="3">
        <f>SUMIFS(DB!$C:$C,DB!$E:$E,(LEFT($BJ20,4)+IF(MOD(RIGHT($BJ20,2)+BM$7,12)=0,QUOTIENT(RIGHT($BJ20,2)+BM$7,12)-1,QUOTIENT(RIGHT($BJ20,2)+BM$7,12)))&amp;IF(RIGHT($BJ20,2)+BM$7&lt;10,"0"&amp;MOD(RIGHT($BJ20,2)+BM$7,12),IF(MOD(RIGHT($BJ20,2)+BM$7,12)=0,12,IF(MOD(RIGHT($BJ20,2)+BM$7,12)&lt;10,"0"&amp;MOD(RIGHT($BJ20,2)+BM$7,12),MOD(RIGHT($BJ20,2)+BM$7,12)))),DB!$I:$I,CHOOSE($X$6,$Y$2,$Y$3,$Y$4,),DB!$I:$I,CHOOSE($X$6,$Z$2,$Z$3,$Z$4),DB!$F:$F,$BJ20)</f>
        <v>0</v>
      </c>
      <c r="BN20" s="3">
        <f>SUMIFS(DB!$C:$C,DB!$E:$E,(LEFT($BJ20,4)+IF(MOD(RIGHT($BJ20,2)+BN$7,12)=0,QUOTIENT(RIGHT($BJ20,2)+BN$7,12)-1,QUOTIENT(RIGHT($BJ20,2)+BN$7,12)))&amp;IF(RIGHT($BJ20,2)+BN$7&lt;10,"0"&amp;MOD(RIGHT($BJ20,2)+BN$7,12),IF(MOD(RIGHT($BJ20,2)+BN$7,12)=0,12,IF(MOD(RIGHT($BJ20,2)+BN$7,12)&lt;10,"0"&amp;MOD(RIGHT($BJ20,2)+BN$7,12),MOD(RIGHT($BJ20,2)+BN$7,12)))),DB!$I:$I,CHOOSE($X$6,$Y$2,$Y$3,$Y$4,),DB!$I:$I,CHOOSE($X$6,$Z$2,$Z$3,$Z$4),DB!$F:$F,$BJ20)</f>
        <v>0</v>
      </c>
      <c r="BO20" s="3">
        <f>SUMIFS(DB!$C:$C,DB!$E:$E,(LEFT($BJ20,4)+IF(MOD(RIGHT($BJ20,2)+BO$7,12)=0,QUOTIENT(RIGHT($BJ20,2)+BO$7,12)-1,QUOTIENT(RIGHT($BJ20,2)+BO$7,12)))&amp;IF(RIGHT($BJ20,2)+BO$7&lt;10,"0"&amp;MOD(RIGHT($BJ20,2)+BO$7,12),IF(MOD(RIGHT($BJ20,2)+BO$7,12)=0,12,IF(MOD(RIGHT($BJ20,2)+BO$7,12)&lt;10,"0"&amp;MOD(RIGHT($BJ20,2)+BO$7,12),MOD(RIGHT($BJ20,2)+BO$7,12)))),DB!$I:$I,CHOOSE($X$6,$Y$2,$Y$3,$Y$4,),DB!$I:$I,CHOOSE($X$6,$Z$2,$Z$3,$Z$4),DB!$F:$F,$BJ20)</f>
        <v>0</v>
      </c>
      <c r="BP20" s="3">
        <f>SUMIFS(DB!$C:$C,DB!$E:$E,(LEFT($BJ20,4)+IF(MOD(RIGHT($BJ20,2)+BP$7,12)=0,QUOTIENT(RIGHT($BJ20,2)+BP$7,12)-1,QUOTIENT(RIGHT($BJ20,2)+BP$7,12)))&amp;IF(RIGHT($BJ20,2)+BP$7&lt;10,"0"&amp;MOD(RIGHT($BJ20,2)+BP$7,12),IF(MOD(RIGHT($BJ20,2)+BP$7,12)=0,12,IF(MOD(RIGHT($BJ20,2)+BP$7,12)&lt;10,"0"&amp;MOD(RIGHT($BJ20,2)+BP$7,12),MOD(RIGHT($BJ20,2)+BP$7,12)))),DB!$I:$I,CHOOSE($X$6,$Y$2,$Y$3,$Y$4,),DB!$I:$I,CHOOSE($X$6,$Z$2,$Z$3,$Z$4),DB!$F:$F,$BJ20)</f>
        <v>0</v>
      </c>
      <c r="BQ20" s="3">
        <f>SUMIFS(DB!$C:$C,DB!$E:$E,(LEFT($BJ20,4)+IF(MOD(RIGHT($BJ20,2)+BQ$7,12)=0,QUOTIENT(RIGHT($BJ20,2)+BQ$7,12)-1,QUOTIENT(RIGHT($BJ20,2)+BQ$7,12)))&amp;IF(RIGHT($BJ20,2)+BQ$7&lt;10,"0"&amp;MOD(RIGHT($BJ20,2)+BQ$7,12),IF(MOD(RIGHT($BJ20,2)+BQ$7,12)=0,12,IF(MOD(RIGHT($BJ20,2)+BQ$7,12)&lt;10,"0"&amp;MOD(RIGHT($BJ20,2)+BQ$7,12),MOD(RIGHT($BJ20,2)+BQ$7,12)))),DB!$I:$I,CHOOSE($X$6,$Y$2,$Y$3,$Y$4,),DB!$I:$I,CHOOSE($X$6,$Z$2,$Z$3,$Z$4),DB!$F:$F,$BJ20)</f>
        <v>0</v>
      </c>
      <c r="BR20" s="3">
        <f>SUMIFS(DB!$C:$C,DB!$E:$E,(LEFT($BJ20,4)+IF(MOD(RIGHT($BJ20,2)+BR$7,12)=0,QUOTIENT(RIGHT($BJ20,2)+BR$7,12)-1,QUOTIENT(RIGHT($BJ20,2)+BR$7,12)))&amp;IF(RIGHT($BJ20,2)+BR$7&lt;10,"0"&amp;MOD(RIGHT($BJ20,2)+BR$7,12),IF(MOD(RIGHT($BJ20,2)+BR$7,12)=0,12,IF(MOD(RIGHT($BJ20,2)+BR$7,12)&lt;10,"0"&amp;MOD(RIGHT($BJ20,2)+BR$7,12),MOD(RIGHT($BJ20,2)+BR$7,12)))),DB!$I:$I,CHOOSE($X$6,$Y$2,$Y$3,$Y$4,),DB!$I:$I,CHOOSE($X$6,$Z$2,$Z$3,$Z$4),DB!$F:$F,$BJ20)</f>
        <v>0</v>
      </c>
      <c r="BS20" s="3">
        <f>SUMIFS(DB!$C:$C,DB!$E:$E,(LEFT($BJ20,4)+IF(MOD(RIGHT($BJ20,2)+BS$7,12)=0,QUOTIENT(RIGHT($BJ20,2)+BS$7,12)-1,QUOTIENT(RIGHT($BJ20,2)+BS$7,12)))&amp;IF(RIGHT($BJ20,2)+BS$7&lt;10,"0"&amp;MOD(RIGHT($BJ20,2)+BS$7,12),IF(MOD(RIGHT($BJ20,2)+BS$7,12)=0,12,IF(MOD(RIGHT($BJ20,2)+BS$7,12)&lt;10,"0"&amp;MOD(RIGHT($BJ20,2)+BS$7,12),MOD(RIGHT($BJ20,2)+BS$7,12)))),DB!$I:$I,CHOOSE($X$6,$Y$2,$Y$3,$Y$4,),DB!$I:$I,CHOOSE($X$6,$Z$2,$Z$3,$Z$4),DB!$F:$F,$BJ20)</f>
        <v>0</v>
      </c>
      <c r="BT20" s="3">
        <f>SUMIFS(DB!$C:$C,DB!$E:$E,(LEFT($BJ20,4)+IF(MOD(RIGHT($BJ20,2)+BT$7,12)=0,QUOTIENT(RIGHT($BJ20,2)+BT$7,12)-1,QUOTIENT(RIGHT($BJ20,2)+BT$7,12)))&amp;IF(RIGHT($BJ20,2)+BT$7&lt;10,"0"&amp;MOD(RIGHT($BJ20,2)+BT$7,12),IF(MOD(RIGHT($BJ20,2)+BT$7,12)=0,12,IF(MOD(RIGHT($BJ20,2)+BT$7,12)&lt;10,"0"&amp;MOD(RIGHT($BJ20,2)+BT$7,12),MOD(RIGHT($BJ20,2)+BT$7,12)))),DB!$I:$I,CHOOSE($X$6,$Y$2,$Y$3,$Y$4,),DB!$I:$I,CHOOSE($X$6,$Z$2,$Z$3,$Z$4),DB!$F:$F,$BJ20)</f>
        <v>0</v>
      </c>
      <c r="BU20" s="3">
        <f>SUMIFS(DB!$C:$C,DB!$E:$E,(LEFT($BJ20,4)+IF(MOD(RIGHT($BJ20,2)+BU$7,12)=0,QUOTIENT(RIGHT($BJ20,2)+BU$7,12)-1,QUOTIENT(RIGHT($BJ20,2)+BU$7,12)))&amp;IF(RIGHT($BJ20,2)+BU$7&lt;10,"0"&amp;MOD(RIGHT($BJ20,2)+BU$7,12),IF(MOD(RIGHT($BJ20,2)+BU$7,12)=0,12,IF(MOD(RIGHT($BJ20,2)+BU$7,12)&lt;10,"0"&amp;MOD(RIGHT($BJ20,2)+BU$7,12),MOD(RIGHT($BJ20,2)+BU$7,12)))),DB!$I:$I,CHOOSE($X$6,$Y$2,$Y$3,$Y$4,),DB!$I:$I,CHOOSE($X$6,$Z$2,$Z$3,$Z$4),DB!$F:$F,$BJ20)</f>
        <v>0</v>
      </c>
      <c r="BV20" s="3">
        <f>SUMIFS(DB!$C:$C,DB!$E:$E,(LEFT($BJ20,4)+IF(MOD(RIGHT($BJ20,2)+BV$7,12)=0,QUOTIENT(RIGHT($BJ20,2)+BV$7,12)-1,QUOTIENT(RIGHT($BJ20,2)+BV$7,12)))&amp;IF(RIGHT($BJ20,2)+BV$7&lt;10,"0"&amp;MOD(RIGHT($BJ20,2)+BV$7,12),IF(MOD(RIGHT($BJ20,2)+BV$7,12)=0,12,IF(MOD(RIGHT($BJ20,2)+BV$7,12)&lt;10,"0"&amp;MOD(RIGHT($BJ20,2)+BV$7,12),MOD(RIGHT($BJ20,2)+BV$7,12)))),DB!$I:$I,CHOOSE($X$6,$Y$2,$Y$3,$Y$4,),DB!$I:$I,CHOOSE($X$6,$Z$2,$Z$3,$Z$4),DB!$F:$F,$BJ20)</f>
        <v>0</v>
      </c>
      <c r="BW20" s="3">
        <f>SUMIFS(DB!$C:$C,DB!$E:$E,(LEFT($BJ20,4)+IF(MOD(RIGHT($BJ20,2)+BW$7,12)=0,QUOTIENT(RIGHT($BJ20,2)+BW$7,12)-1,QUOTIENT(RIGHT($BJ20,2)+BW$7,12)))&amp;IF(RIGHT($BJ20,2)+BW$7&lt;10,"0"&amp;MOD(RIGHT($BJ20,2)+BW$7,12),IF(MOD(RIGHT($BJ20,2)+BW$7,12)=0,12,IF(MOD(RIGHT($BJ20,2)+BW$7,12)&lt;10,"0"&amp;MOD(RIGHT($BJ20,2)+BW$7,12),MOD(RIGHT($BJ20,2)+BW$7,12)))),DB!$I:$I,CHOOSE($X$6,$Y$2,$Y$3,$Y$4,),DB!$I:$I,CHOOSE($X$6,$Z$2,$Z$3,$Z$4),DB!$F:$F,$BJ20)</f>
        <v>0</v>
      </c>
      <c r="BX20" s="3">
        <f>SUMIFS(DB!$C:$C,DB!$E:$E,(LEFT($BJ20,4)+IF(MOD(RIGHT($BJ20,2)+BX$7,12)=0,QUOTIENT(RIGHT($BJ20,2)+BX$7,12)-1,QUOTIENT(RIGHT($BJ20,2)+BX$7,12)))&amp;IF(RIGHT($BJ20,2)+BX$7&lt;10,"0"&amp;MOD(RIGHT($BJ20,2)+BX$7,12),IF(MOD(RIGHT($BJ20,2)+BX$7,12)=0,12,IF(MOD(RIGHT($BJ20,2)+BX$7,12)&lt;10,"0"&amp;MOD(RIGHT($BJ20,2)+BX$7,12),MOD(RIGHT($BJ20,2)+BX$7,12)))),DB!$I:$I,CHOOSE($X$6,$Y$2,$Y$3,$Y$4,),DB!$I:$I,CHOOSE($X$6,$Z$2,$Z$3,$Z$4),DB!$F:$F,$BJ20)</f>
        <v>0</v>
      </c>
      <c r="BY20" s="3">
        <f>SUMIFS(DB!$C:$C,DB!$E:$E,(LEFT($BJ20,4)+IF(MOD(RIGHT($BJ20,2)+BY$7,12)=0,QUOTIENT(RIGHT($BJ20,2)+BY$7,12)-1,QUOTIENT(RIGHT($BJ20,2)+BY$7,12)))&amp;IF(RIGHT($BJ20,2)+BY$7&lt;10,"0"&amp;MOD(RIGHT($BJ20,2)+BY$7,12),IF(MOD(RIGHT($BJ20,2)+BY$7,12)=0,12,IF(MOD(RIGHT($BJ20,2)+BY$7,12)&lt;10,"0"&amp;MOD(RIGHT($BJ20,2)+BY$7,12),MOD(RIGHT($BJ20,2)+BY$7,12)))),DB!$I:$I,CHOOSE($X$6,$Y$2,$Y$3,$Y$4,),DB!$I:$I,CHOOSE($X$6,$Z$2,$Z$3,$Z$4),DB!$F:$F,$BJ20)</f>
        <v>0</v>
      </c>
      <c r="BZ20" s="3"/>
      <c r="CB20" s="9" t="str">
        <f t="shared" si="16"/>
        <v>201612</v>
      </c>
      <c r="CC20" s="16">
        <f t="shared" si="17"/>
        <v>0</v>
      </c>
      <c r="CD20" s="16">
        <f t="shared" si="18"/>
        <v>0</v>
      </c>
      <c r="CE20" s="16">
        <f t="shared" si="19"/>
        <v>0</v>
      </c>
      <c r="CF20" s="16">
        <f t="shared" si="20"/>
        <v>0</v>
      </c>
      <c r="CG20" s="16">
        <f t="shared" si="21"/>
        <v>0</v>
      </c>
      <c r="CH20" s="16">
        <f t="shared" si="22"/>
        <v>0</v>
      </c>
      <c r="CI20" s="16">
        <f t="shared" si="23"/>
        <v>0</v>
      </c>
      <c r="CJ20" s="16">
        <f t="shared" si="24"/>
        <v>0</v>
      </c>
      <c r="CK20" s="16">
        <f t="shared" si="25"/>
        <v>0</v>
      </c>
      <c r="CL20" s="16">
        <f t="shared" si="26"/>
        <v>0</v>
      </c>
      <c r="CM20" s="16">
        <f t="shared" si="27"/>
        <v>0</v>
      </c>
      <c r="CN20" s="16">
        <f t="shared" si="28"/>
        <v>0</v>
      </c>
      <c r="CO20" s="16">
        <f t="shared" si="29"/>
        <v>0</v>
      </c>
      <c r="CP20" s="16">
        <f t="shared" si="30"/>
        <v>0</v>
      </c>
      <c r="CQ20" s="16">
        <f t="shared" si="31"/>
        <v>0</v>
      </c>
      <c r="CT20" s="9" t="str">
        <f t="shared" si="32"/>
        <v>201612</v>
      </c>
      <c r="CU20" s="16">
        <f t="shared" si="33"/>
        <v>0</v>
      </c>
      <c r="CV20" s="16">
        <f t="shared" si="34"/>
        <v>0</v>
      </c>
      <c r="CW20" s="16">
        <f t="shared" si="35"/>
        <v>0</v>
      </c>
      <c r="CX20" s="16">
        <f t="shared" si="36"/>
        <v>0</v>
      </c>
      <c r="CY20" s="16">
        <f t="shared" si="37"/>
        <v>0</v>
      </c>
      <c r="CZ20" s="16">
        <f t="shared" si="38"/>
        <v>0</v>
      </c>
      <c r="DA20" s="16">
        <f t="shared" si="39"/>
        <v>0</v>
      </c>
      <c r="DB20" s="16">
        <f t="shared" si="40"/>
        <v>0</v>
      </c>
      <c r="DC20" s="16">
        <f t="shared" si="41"/>
        <v>0</v>
      </c>
      <c r="DD20" s="16">
        <f t="shared" si="42"/>
        <v>0</v>
      </c>
      <c r="DE20" s="16">
        <f t="shared" si="43"/>
        <v>0</v>
      </c>
      <c r="DF20" s="16">
        <f t="shared" si="44"/>
        <v>0</v>
      </c>
      <c r="DG20" s="16">
        <f t="shared" si="45"/>
        <v>0</v>
      </c>
      <c r="DH20" s="16">
        <f t="shared" si="46"/>
        <v>0</v>
      </c>
      <c r="DI20" s="16">
        <f t="shared" si="47"/>
        <v>0</v>
      </c>
    </row>
    <row r="21" spans="1:113" x14ac:dyDescent="0.2">
      <c r="A21">
        <f t="shared" si="49"/>
        <v>12</v>
      </c>
      <c r="B21" s="6" t="str">
        <f t="shared" si="50"/>
        <v>201701</v>
      </c>
      <c r="C21" s="3">
        <f>COUNTIFS(DB!$G:$G,1,DB!$F:$F,"&lt;="&amp;B21)</f>
        <v>272</v>
      </c>
      <c r="D21" s="3">
        <f t="shared" si="48"/>
        <v>0</v>
      </c>
      <c r="E21" s="15">
        <f t="shared" si="51"/>
        <v>0</v>
      </c>
      <c r="F21" s="17">
        <f>COUNTIFS(DB!$E:$E,$B21,DB!$I:$I,$Y$2,DB!$I:$I,$Z$2,DB!$H:$H,1)</f>
        <v>0</v>
      </c>
      <c r="G21" s="18">
        <f>COUNTIFS(DB!$E:$E,$B21,DB!$I:$I,$Y$3,DB!$I:$I,$Z$3,DB!$H:$H,1)</f>
        <v>0</v>
      </c>
      <c r="H21" s="18">
        <f>COUNTIFS(DB!$E:$E,$B21,DB!$I:$I,$Y$4,DB!$I:$I,$Z$4,DB!$H:$H,1)</f>
        <v>0</v>
      </c>
      <c r="I21" s="17">
        <f>COUNTIFS(DB!$E:$E,$B21,DB!$F:$F,$B21,DB!$I:$I,$Y$2,DB!$I:$I,$Z$2,DB!$H:$H,1)</f>
        <v>0</v>
      </c>
      <c r="J21" s="18">
        <f>COUNTIFS(DB!$E:$E,$B21,DB!$F:$F,$B21,DB!$I:$I,$Y$3,DB!$I:$I,$Z$3,DB!$H:$H,1)</f>
        <v>0</v>
      </c>
      <c r="K21" s="18">
        <f>COUNTIFS(DB!$E:$E,$B21,DB!$F:$F,$B21,DB!$I:$I,$Y$4,DB!$I:$I,$Z$4,DB!$H:$H,1)</f>
        <v>0</v>
      </c>
      <c r="L21" s="18"/>
      <c r="M21" s="3">
        <f>SUMIFS(DB!$C:$C,DB!$E:$E,$B21)</f>
        <v>0</v>
      </c>
      <c r="N21" s="3">
        <f>SUMIFS(DB!$C:$C,DB!$E:$E,$B21,DB!$I:$I,$Y$2,DB!$I:$I,$Z$2)</f>
        <v>0</v>
      </c>
      <c r="O21" s="3">
        <f>SUMIFS(DB!$C:$C,DB!$E:$E,$B21,DB!$I:$I,$Y$3,DB!$I:$I,$Z$3)</f>
        <v>0</v>
      </c>
      <c r="P21" s="3">
        <f>SUMIFS(DB!$C:$C,DB!$E:$E,$B21,DB!$I:$I,$Y$4,DB!$I:$I,$Z$4)</f>
        <v>0</v>
      </c>
      <c r="Q21" s="3"/>
      <c r="R21" s="15">
        <f t="shared" si="52"/>
        <v>0</v>
      </c>
      <c r="S21" s="17">
        <f>SUMIFS(DB!$C:$C,DB!$E:$E,(LEFT($Z21,4)+IF(RIGHT($Z21,2)+AA$7=12,0,QUOTIENT(RIGHT($Z21,2)+AA$7,12)))&amp;IF(RIGHT($Z21,2)+AA$7&lt;10,"0"&amp;MOD(RIGHT($Z21,2)+AA$7,12),IF(MOD(RIGHT($Z21,2)+AA$7,12)=0,12,IF(MOD(RIGHT($Z21,2)+AA$7,12)&lt;10,"0"&amp;MOD(RIGHT($Z21,2)+AA$7,12),MOD(RIGHT($Z21,2)+AA$7,12)))),DB!$F:$F,$Z21,DB!$I:$I,$Y$2,DB!$I:$I,$Z$2)</f>
        <v>0</v>
      </c>
      <c r="T21" s="18">
        <f>SUMIFS(DB!$C:$C,DB!$E:$E,(LEFT($Z21,4)+IF(RIGHT($Z21,2)+AA$7=12,0,QUOTIENT(RIGHT($Z21,2)+AA$7,12)))&amp;IF(RIGHT($Z21,2)+AA$7&lt;10,"0"&amp;MOD(RIGHT($Z21,2)+AA$7,12),IF(MOD(RIGHT($Z21,2)+AA$7,12)=0,12,IF(MOD(RIGHT($Z21,2)+AA$7,12)&lt;10,"0"&amp;MOD(RIGHT($Z21,2)+AA$7,12),MOD(RIGHT($Z21,2)+AA$7,12)))),DB!$F:$F,$Z21,DB!$I:$I,$Y$3,DB!$I:$I,$Z$3)</f>
        <v>0</v>
      </c>
      <c r="U21" s="18">
        <f>SUMIFS(DB!$C:$C,DB!$E:$E,(LEFT($Z21,4)+IF(RIGHT($Z21,2)+AA$7=12,0,QUOTIENT(RIGHT($Z21,2)+AA$7,12)))&amp;IF(RIGHT($Z21,2)+AA$7&lt;10,"0"&amp;MOD(RIGHT($Z21,2)+AA$7,12),IF(MOD(RIGHT($Z21,2)+AA$7,12)=0,12,IF(MOD(RIGHT($Z21,2)+AA$7,12)&lt;10,"0"&amp;MOD(RIGHT($Z21,2)+AA$7,12),MOD(RIGHT($Z21,2)+AA$7,12)))),DB!$F:$F,$Z21,DB!$I:$I,$Y$4,DB!$I:$I,$Z$4)</f>
        <v>0</v>
      </c>
      <c r="V21" s="18"/>
      <c r="Z21" s="6" t="str">
        <f t="shared" si="13"/>
        <v>201701</v>
      </c>
      <c r="AA21" s="3">
        <f>COUNTIFS(DB!$E:$E,(LEFT($Z21,4)+IF(MOD(RIGHT($Z21,2)+AA$7,12)=0,QUOTIENT(RIGHT($Z21,2)+AA$7,12)-1,QUOTIENT(RIGHT($Z21,2)+AA$7,12)))&amp;IF(RIGHT($Z21,2)+AA$7&lt;10,"0"&amp;MOD(RIGHT($Z21,2)+AA$7,12),IF(MOD(RIGHT($Z21,2)+AA$7,12)=0,12,IF(MOD(RIGHT($Z21,2)+AA$7,12)&lt;10,"0"&amp;MOD(RIGHT($Z21,2)+AA$7,12),MOD(RIGHT($Z21,2)+AA$7,12)))),DB!$F:$F,$Z21,DB!$I:$I,CHOOSE($X$6,$Y$2,$Y$3,$Y$4,),DB!$I:$I,CHOOSE($X$6,$Z$2,$Z$3,$Z$4),DB!$H:$H,1)</f>
        <v>0</v>
      </c>
      <c r="AB21" s="3">
        <f>COUNTIFS(DB!$E:$E,(LEFT($Z21,4)+IF(MOD(RIGHT($Z21,2)+AB$7,12)=0,QUOTIENT(RIGHT($Z21,2)+AB$7,12)-1,QUOTIENT(RIGHT($Z21,2)+AB$7,12)))&amp;IF(RIGHT($Z21,2)+AB$7&lt;10,"0"&amp;MOD(RIGHT($Z21,2)+AB$7,12),IF(MOD(RIGHT($Z21,2)+AB$7,12)=0,12,IF(MOD(RIGHT($Z21,2)+AB$7,12)&lt;10,"0"&amp;MOD(RIGHT($Z21,2)+AB$7,12),MOD(RIGHT($Z21,2)+AB$7,12)))),DB!$F:$F,$Z21,DB!$I:$I,CHOOSE($X$6,$Y$2,$Y$3,$Y$4,),DB!$I:$I,CHOOSE($X$6,$Z$2,$Z$3,$Z$4),DB!$H:$H,1)</f>
        <v>0</v>
      </c>
      <c r="AC21" s="3">
        <f>COUNTIFS(DB!$E:$E,(LEFT($Z21,4)+IF(MOD(RIGHT($Z21,2)+AC$7,12)=0,QUOTIENT(RIGHT($Z21,2)+AC$7,12)-1,QUOTIENT(RIGHT($Z21,2)+AC$7,12)))&amp;IF(RIGHT($Z21,2)+AC$7&lt;10,"0"&amp;MOD(RIGHT($Z21,2)+AC$7,12),IF(MOD(RIGHT($Z21,2)+AC$7,12)=0,12,IF(MOD(RIGHT($Z21,2)+AC$7,12)&lt;10,"0"&amp;MOD(RIGHT($Z21,2)+AC$7,12),MOD(RIGHT($Z21,2)+AC$7,12)))),DB!$F:$F,$Z21,DB!$I:$I,CHOOSE($X$6,$Y$2,$Y$3,$Y$4,),DB!$I:$I,CHOOSE($X$6,$Z$2,$Z$3,$Z$4),DB!$H:$H,1)</f>
        <v>0</v>
      </c>
      <c r="AD21" s="3">
        <f>COUNTIFS(DB!$E:$E,(LEFT($Z21,4)+IF(MOD(RIGHT($Z21,2)+AD$7,12)=0,QUOTIENT(RIGHT($Z21,2)+AD$7,12)-1,QUOTIENT(RIGHT($Z21,2)+AD$7,12)))&amp;IF(RIGHT($Z21,2)+AD$7&lt;10,"0"&amp;MOD(RIGHT($Z21,2)+AD$7,12),IF(MOD(RIGHT($Z21,2)+AD$7,12)=0,12,IF(MOD(RIGHT($Z21,2)+AD$7,12)&lt;10,"0"&amp;MOD(RIGHT($Z21,2)+AD$7,12),MOD(RIGHT($Z21,2)+AD$7,12)))),DB!$F:$F,$Z21,DB!$I:$I,CHOOSE($X$6,$Y$2,$Y$3,$Y$4,),DB!$I:$I,CHOOSE($X$6,$Z$2,$Z$3,$Z$4),DB!$H:$H,1)</f>
        <v>0</v>
      </c>
      <c r="AE21" s="3">
        <f>COUNTIFS(DB!$E:$E,(LEFT($Z21,4)+IF(MOD(RIGHT($Z21,2)+AE$7,12)=0,QUOTIENT(RIGHT($Z21,2)+AE$7,12)-1,QUOTIENT(RIGHT($Z21,2)+AE$7,12)))&amp;IF(RIGHT($Z21,2)+AE$7&lt;10,"0"&amp;MOD(RIGHT($Z21,2)+AE$7,12),IF(MOD(RIGHT($Z21,2)+AE$7,12)=0,12,IF(MOD(RIGHT($Z21,2)+AE$7,12)&lt;10,"0"&amp;MOD(RIGHT($Z21,2)+AE$7,12),MOD(RIGHT($Z21,2)+AE$7,12)))),DB!$F:$F,$Z21,DB!$I:$I,CHOOSE($X$6,$Y$2,$Y$3,$Y$4,),DB!$I:$I,CHOOSE($X$6,$Z$2,$Z$3,$Z$4),DB!$H:$H,1)</f>
        <v>0</v>
      </c>
      <c r="AF21" s="3">
        <f>COUNTIFS(DB!$E:$E,(LEFT($Z21,4)+IF(MOD(RIGHT($Z21,2)+AF$7,12)=0,QUOTIENT(RIGHT($Z21,2)+AF$7,12)-1,QUOTIENT(RIGHT($Z21,2)+AF$7,12)))&amp;IF(RIGHT($Z21,2)+AF$7&lt;10,"0"&amp;MOD(RIGHT($Z21,2)+AF$7,12),IF(MOD(RIGHT($Z21,2)+AF$7,12)=0,12,IF(MOD(RIGHT($Z21,2)+AF$7,12)&lt;10,"0"&amp;MOD(RIGHT($Z21,2)+AF$7,12),MOD(RIGHT($Z21,2)+AF$7,12)))),DB!$F:$F,$Z21,DB!$I:$I,CHOOSE($X$6,$Y$2,$Y$3,$Y$4,),DB!$I:$I,CHOOSE($X$6,$Z$2,$Z$3,$Z$4),DB!$H:$H,1)</f>
        <v>0</v>
      </c>
      <c r="AG21" s="3">
        <f>COUNTIFS(DB!$E:$E,(LEFT($Z21,4)+IF(MOD(RIGHT($Z21,2)+AG$7,12)=0,QUOTIENT(RIGHT($Z21,2)+AG$7,12)-1,QUOTIENT(RIGHT($Z21,2)+AG$7,12)))&amp;IF(RIGHT($Z21,2)+AG$7&lt;10,"0"&amp;MOD(RIGHT($Z21,2)+AG$7,12),IF(MOD(RIGHT($Z21,2)+AG$7,12)=0,12,IF(MOD(RIGHT($Z21,2)+AG$7,12)&lt;10,"0"&amp;MOD(RIGHT($Z21,2)+AG$7,12),MOD(RIGHT($Z21,2)+AG$7,12)))),DB!$F:$F,$Z21,DB!$I:$I,CHOOSE($X$6,$Y$2,$Y$3,$Y$4,),DB!$I:$I,CHOOSE($X$6,$Z$2,$Z$3,$Z$4),DB!$H:$H,1)</f>
        <v>0</v>
      </c>
      <c r="AH21" s="3">
        <f>COUNTIFS(DB!$E:$E,(LEFT($Z21,4)+IF(MOD(RIGHT($Z21,2)+AH$7,12)=0,QUOTIENT(RIGHT($Z21,2)+AH$7,12)-1,QUOTIENT(RIGHT($Z21,2)+AH$7,12)))&amp;IF(RIGHT($Z21,2)+AH$7&lt;10,"0"&amp;MOD(RIGHT($Z21,2)+AH$7,12),IF(MOD(RIGHT($Z21,2)+AH$7,12)=0,12,IF(MOD(RIGHT($Z21,2)+AH$7,12)&lt;10,"0"&amp;MOD(RIGHT($Z21,2)+AH$7,12),MOD(RIGHT($Z21,2)+AH$7,12)))),DB!$F:$F,$Z21,DB!$I:$I,CHOOSE($X$6,$Y$2,$Y$3,$Y$4,),DB!$I:$I,CHOOSE($X$6,$Z$2,$Z$3,$Z$4),DB!$H:$H,1)</f>
        <v>0</v>
      </c>
      <c r="AI21" s="3">
        <f>COUNTIFS(DB!$E:$E,(LEFT($Z21,4)+IF(MOD(RIGHT($Z21,2)+AI$7,12)=0,QUOTIENT(RIGHT($Z21,2)+AI$7,12)-1,QUOTIENT(RIGHT($Z21,2)+AI$7,12)))&amp;IF(RIGHT($Z21,2)+AI$7&lt;10,"0"&amp;MOD(RIGHT($Z21,2)+AI$7,12),IF(MOD(RIGHT($Z21,2)+AI$7,12)=0,12,IF(MOD(RIGHT($Z21,2)+AI$7,12)&lt;10,"0"&amp;MOD(RIGHT($Z21,2)+AI$7,12),MOD(RIGHT($Z21,2)+AI$7,12)))),DB!$F:$F,$Z21,DB!$I:$I,CHOOSE($X$6,$Y$2,$Y$3,$Y$4,),DB!$I:$I,CHOOSE($X$6,$Z$2,$Z$3,$Z$4),DB!$H:$H,1)</f>
        <v>0</v>
      </c>
      <c r="AJ21" s="3">
        <f>COUNTIFS(DB!$E:$E,(LEFT($Z21,4)+IF(MOD(RIGHT($Z21,2)+AJ$7,12)=0,QUOTIENT(RIGHT($Z21,2)+AJ$7,12)-1,QUOTIENT(RIGHT($Z21,2)+AJ$7,12)))&amp;IF(RIGHT($Z21,2)+AJ$7&lt;10,"0"&amp;MOD(RIGHT($Z21,2)+AJ$7,12),IF(MOD(RIGHT($Z21,2)+AJ$7,12)=0,12,IF(MOD(RIGHT($Z21,2)+AJ$7,12)&lt;10,"0"&amp;MOD(RIGHT($Z21,2)+AJ$7,12),MOD(RIGHT($Z21,2)+AJ$7,12)))),DB!$F:$F,$Z21,DB!$I:$I,CHOOSE($X$6,$Y$2,$Y$3,$Y$4,),DB!$I:$I,CHOOSE($X$6,$Z$2,$Z$3,$Z$4),DB!$H:$H,1)</f>
        <v>0</v>
      </c>
      <c r="AK21" s="3">
        <f>COUNTIFS(DB!$E:$E,(LEFT($Z21,4)+IF(MOD(RIGHT($Z21,2)+AK$7,12)=0,QUOTIENT(RIGHT($Z21,2)+AK$7,12)-1,QUOTIENT(RIGHT($Z21,2)+AK$7,12)))&amp;IF(RIGHT($Z21,2)+AK$7&lt;10,"0"&amp;MOD(RIGHT($Z21,2)+AK$7,12),IF(MOD(RIGHT($Z21,2)+AK$7,12)=0,12,IF(MOD(RIGHT($Z21,2)+AK$7,12)&lt;10,"0"&amp;MOD(RIGHT($Z21,2)+AK$7,12),MOD(RIGHT($Z21,2)+AK$7,12)))),DB!$F:$F,$Z21,DB!$I:$I,CHOOSE($X$6,$Y$2,$Y$3,$Y$4,),DB!$I:$I,CHOOSE($X$6,$Z$2,$Z$3,$Z$4),DB!$H:$H,1)</f>
        <v>0</v>
      </c>
      <c r="AL21" s="3">
        <f>COUNTIFS(DB!$E:$E,(LEFT($Z21,4)+IF(MOD(RIGHT($Z21,2)+AL$7,12)=0,QUOTIENT(RIGHT($Z21,2)+AL$7,12)-1,QUOTIENT(RIGHT($Z21,2)+AL$7,12)))&amp;IF(RIGHT($Z21,2)+AL$7&lt;10,"0"&amp;MOD(RIGHT($Z21,2)+AL$7,12),IF(MOD(RIGHT($Z21,2)+AL$7,12)=0,12,IF(MOD(RIGHT($Z21,2)+AL$7,12)&lt;10,"0"&amp;MOD(RIGHT($Z21,2)+AL$7,12),MOD(RIGHT($Z21,2)+AL$7,12)))),DB!$F:$F,$Z21,DB!$I:$I,CHOOSE($X$6,$Y$2,$Y$3,$Y$4,),DB!$I:$I,CHOOSE($X$6,$Z$2,$Z$3,$Z$4),DB!$H:$H,1)</f>
        <v>0</v>
      </c>
      <c r="AM21" s="3">
        <f>COUNTIFS(DB!$E:$E,(LEFT($Z21,4)+IF(MOD(RIGHT($Z21,2)+AM$7,12)=0,QUOTIENT(RIGHT($Z21,2)+AM$7,12)-1,QUOTIENT(RIGHT($Z21,2)+AM$7,12)))&amp;IF(RIGHT($Z21,2)+AM$7&lt;10,"0"&amp;MOD(RIGHT($Z21,2)+AM$7,12),IF(MOD(RIGHT($Z21,2)+AM$7,12)=0,12,IF(MOD(RIGHT($Z21,2)+AM$7,12)&lt;10,"0"&amp;MOD(RIGHT($Z21,2)+AM$7,12),MOD(RIGHT($Z21,2)+AM$7,12)))),DB!$F:$F,$Z21,DB!$I:$I,CHOOSE($X$6,$Y$2,$Y$3,$Y$4,),DB!$I:$I,CHOOSE($X$6,$Z$2,$Z$3,$Z$4),DB!$H:$H,1)</f>
        <v>0</v>
      </c>
      <c r="AN21" s="3">
        <f>COUNTIFS(DB!$E:$E,(LEFT($Z21,4)+IF(MOD(RIGHT($Z21,2)+AN$7,12)=0,QUOTIENT(RIGHT($Z21,2)+AN$7,12)-1,QUOTIENT(RIGHT($Z21,2)+AN$7,12)))&amp;IF(RIGHT($Z21,2)+AN$7&lt;10,"0"&amp;MOD(RIGHT($Z21,2)+AN$7,12),IF(MOD(RIGHT($Z21,2)+AN$7,12)=0,12,IF(MOD(RIGHT($Z21,2)+AN$7,12)&lt;10,"0"&amp;MOD(RIGHT($Z21,2)+AN$7,12),MOD(RIGHT($Z21,2)+AN$7,12)))),DB!$F:$F,$Z21,DB!$I:$I,CHOOSE($X$6,$Y$2,$Y$3,$Y$4,),DB!$I:$I,CHOOSE($X$6,$Z$2,$Z$3,$Z$4),DB!$H:$H,1)</f>
        <v>0</v>
      </c>
      <c r="AO21" s="3">
        <f>COUNTIFS(DB!$E:$E,(LEFT($Z21,4)+IF(MOD(RIGHT($Z21,2)+AO$7,12)=0,QUOTIENT(RIGHT($Z21,2)+AO$7,12)-1,QUOTIENT(RIGHT($Z21,2)+AO$7,12)))&amp;IF(RIGHT($Z21,2)+AO$7&lt;10,"0"&amp;MOD(RIGHT($Z21,2)+AO$7,12),IF(MOD(RIGHT($Z21,2)+AO$7,12)=0,12,IF(MOD(RIGHT($Z21,2)+AO$7,12)&lt;10,"0"&amp;MOD(RIGHT($Z21,2)+AO$7,12),MOD(RIGHT($Z21,2)+AO$7,12)))),DB!$F:$F,$Z21,DB!$I:$I,CHOOSE($X$6,$Y$2,$Y$3,$Y$4,),DB!$I:$I,CHOOSE($X$6,$Z$2,$Z$3,$Z$4),DB!$H:$H,1)</f>
        <v>0</v>
      </c>
      <c r="AP21" s="3"/>
      <c r="AQ21" s="3"/>
      <c r="AR21" s="9" t="str">
        <f t="shared" si="14"/>
        <v>201701</v>
      </c>
      <c r="AS21" s="3">
        <f>COUNTIFS(DB!$E:$E,(LEFT($Z21,4)+IF(MOD(RIGHT($Z21,2)+AS$7,12)=0,QUOTIENT(RIGHT($Z21,2)+AS$7,12)-1,QUOTIENT(RIGHT($Z21,2)+AS$7,12)))&amp;IF(RIGHT($Z21,2)+AS$7&lt;10,"0"&amp;MOD(RIGHT($Z21,2)+AS$7,12),IF(MOD(RIGHT($Z21,2)+AS$7,12)=0,12,IF(MOD(RIGHT($Z21,2)+AS$7,12)&lt;10,"0"&amp;MOD(RIGHT($Z21,2)+AS$7,12),MOD(RIGHT($Z21,2)+AS$7,12)))),DB!$F:$F,$Z21,DB!$I:$I,CHOOSE($X$6,$Y$2,$Y$3,$Y$4,),DB!$I:$I,CHOOSE($X$6,$Z$2,$Z$3,$Z$4))</f>
        <v>0</v>
      </c>
      <c r="AT21" s="3">
        <f>COUNTIFS(DB!$E:$E,(LEFT($Z21,4)+IF(MOD(RIGHT($Z21,2)+AT$7,12)=0,QUOTIENT(RIGHT($Z21,2)+AT$7,12)-1,QUOTIENT(RIGHT($Z21,2)+AT$7,12)))&amp;IF(RIGHT($Z21,2)+AT$7&lt;10,"0"&amp;MOD(RIGHT($Z21,2)+AT$7,12),IF(MOD(RIGHT($Z21,2)+AT$7,12)=0,12,IF(MOD(RIGHT($Z21,2)+AT$7,12)&lt;10,"0"&amp;MOD(RIGHT($Z21,2)+AT$7,12),MOD(RIGHT($Z21,2)+AT$7,12)))),DB!$F:$F,$Z21,DB!$I:$I,CHOOSE($X$6,$Y$2,$Y$3,$Y$4,),DB!$I:$I,CHOOSE($X$6,$Z$2,$Z$3,$Z$4))</f>
        <v>0</v>
      </c>
      <c r="AU21" s="3">
        <f>COUNTIFS(DB!$E:$E,(LEFT($Z21,4)+IF(MOD(RIGHT($Z21,2)+AU$7,12)=0,QUOTIENT(RIGHT($Z21,2)+AU$7,12)-1,QUOTIENT(RIGHT($Z21,2)+AU$7,12)))&amp;IF(RIGHT($Z21,2)+AU$7&lt;10,"0"&amp;MOD(RIGHT($Z21,2)+AU$7,12),IF(MOD(RIGHT($Z21,2)+AU$7,12)=0,12,IF(MOD(RIGHT($Z21,2)+AU$7,12)&lt;10,"0"&amp;MOD(RIGHT($Z21,2)+AU$7,12),MOD(RIGHT($Z21,2)+AU$7,12)))),DB!$F:$F,$Z21,DB!$I:$I,CHOOSE($X$6,$Y$2,$Y$3,$Y$4,),DB!$I:$I,CHOOSE($X$6,$Z$2,$Z$3,$Z$4))</f>
        <v>0</v>
      </c>
      <c r="AV21" s="3">
        <f>COUNTIFS(DB!$E:$E,(LEFT($Z21,4)+IF(MOD(RIGHT($Z21,2)+AV$7,12)=0,QUOTIENT(RIGHT($Z21,2)+AV$7,12)-1,QUOTIENT(RIGHT($Z21,2)+AV$7,12)))&amp;IF(RIGHT($Z21,2)+AV$7&lt;10,"0"&amp;MOD(RIGHT($Z21,2)+AV$7,12),IF(MOD(RIGHT($Z21,2)+AV$7,12)=0,12,IF(MOD(RIGHT($Z21,2)+AV$7,12)&lt;10,"0"&amp;MOD(RIGHT($Z21,2)+AV$7,12),MOD(RIGHT($Z21,2)+AV$7,12)))),DB!$F:$F,$Z21,DB!$I:$I,CHOOSE($X$6,$Y$2,$Y$3,$Y$4,),DB!$I:$I,CHOOSE($X$6,$Z$2,$Z$3,$Z$4))</f>
        <v>0</v>
      </c>
      <c r="AW21" s="3">
        <f>COUNTIFS(DB!$E:$E,(LEFT($Z21,4)+IF(MOD(RIGHT($Z21,2)+AW$7,12)=0,QUOTIENT(RIGHT($Z21,2)+AW$7,12)-1,QUOTIENT(RIGHT($Z21,2)+AW$7,12)))&amp;IF(RIGHT($Z21,2)+AW$7&lt;10,"0"&amp;MOD(RIGHT($Z21,2)+AW$7,12),IF(MOD(RIGHT($Z21,2)+AW$7,12)=0,12,IF(MOD(RIGHT($Z21,2)+AW$7,12)&lt;10,"0"&amp;MOD(RIGHT($Z21,2)+AW$7,12),MOD(RIGHT($Z21,2)+AW$7,12)))),DB!$F:$F,$Z21,DB!$I:$I,CHOOSE($X$6,$Y$2,$Y$3,$Y$4,),DB!$I:$I,CHOOSE($X$6,$Z$2,$Z$3,$Z$4))</f>
        <v>0</v>
      </c>
      <c r="AX21" s="3">
        <f>COUNTIFS(DB!$E:$E,(LEFT($Z21,4)+IF(MOD(RIGHT($Z21,2)+AX$7,12)=0,QUOTIENT(RIGHT($Z21,2)+AX$7,12)-1,QUOTIENT(RIGHT($Z21,2)+AX$7,12)))&amp;IF(RIGHT($Z21,2)+AX$7&lt;10,"0"&amp;MOD(RIGHT($Z21,2)+AX$7,12),IF(MOD(RIGHT($Z21,2)+AX$7,12)=0,12,IF(MOD(RIGHT($Z21,2)+AX$7,12)&lt;10,"0"&amp;MOD(RIGHT($Z21,2)+AX$7,12),MOD(RIGHT($Z21,2)+AX$7,12)))),DB!$F:$F,$Z21,DB!$I:$I,CHOOSE($X$6,$Y$2,$Y$3,$Y$4,),DB!$I:$I,CHOOSE($X$6,$Z$2,$Z$3,$Z$4))</f>
        <v>0</v>
      </c>
      <c r="AY21" s="3">
        <f>COUNTIFS(DB!$E:$E,(LEFT($Z21,4)+IF(MOD(RIGHT($Z21,2)+AY$7,12)=0,QUOTIENT(RIGHT($Z21,2)+AY$7,12)-1,QUOTIENT(RIGHT($Z21,2)+AY$7,12)))&amp;IF(RIGHT($Z21,2)+AY$7&lt;10,"0"&amp;MOD(RIGHT($Z21,2)+AY$7,12),IF(MOD(RIGHT($Z21,2)+AY$7,12)=0,12,IF(MOD(RIGHT($Z21,2)+AY$7,12)&lt;10,"0"&amp;MOD(RIGHT($Z21,2)+AY$7,12),MOD(RIGHT($Z21,2)+AY$7,12)))),DB!$F:$F,$Z21,DB!$I:$I,CHOOSE($X$6,$Y$2,$Y$3,$Y$4,),DB!$I:$I,CHOOSE($X$6,$Z$2,$Z$3,$Z$4))</f>
        <v>0</v>
      </c>
      <c r="AZ21" s="3">
        <f>COUNTIFS(DB!$E:$E,(LEFT($Z21,4)+IF(MOD(RIGHT($Z21,2)+AZ$7,12)=0,QUOTIENT(RIGHT($Z21,2)+AZ$7,12)-1,QUOTIENT(RIGHT($Z21,2)+AZ$7,12)))&amp;IF(RIGHT($Z21,2)+AZ$7&lt;10,"0"&amp;MOD(RIGHT($Z21,2)+AZ$7,12),IF(MOD(RIGHT($Z21,2)+AZ$7,12)=0,12,IF(MOD(RIGHT($Z21,2)+AZ$7,12)&lt;10,"0"&amp;MOD(RIGHT($Z21,2)+AZ$7,12),MOD(RIGHT($Z21,2)+AZ$7,12)))),DB!$F:$F,$Z21,DB!$I:$I,CHOOSE($X$6,$Y$2,$Y$3,$Y$4,),DB!$I:$I,CHOOSE($X$6,$Z$2,$Z$3,$Z$4))</f>
        <v>0</v>
      </c>
      <c r="BA21" s="3">
        <f>COUNTIFS(DB!$E:$E,(LEFT($Z21,4)+IF(MOD(RIGHT($Z21,2)+BA$7,12)=0,QUOTIENT(RIGHT($Z21,2)+BA$7,12)-1,QUOTIENT(RIGHT($Z21,2)+BA$7,12)))&amp;IF(RIGHT($Z21,2)+BA$7&lt;10,"0"&amp;MOD(RIGHT($Z21,2)+BA$7,12),IF(MOD(RIGHT($Z21,2)+BA$7,12)=0,12,IF(MOD(RIGHT($Z21,2)+BA$7,12)&lt;10,"0"&amp;MOD(RIGHT($Z21,2)+BA$7,12),MOD(RIGHT($Z21,2)+BA$7,12)))),DB!$F:$F,$Z21,DB!$I:$I,CHOOSE($X$6,$Y$2,$Y$3,$Y$4,),DB!$I:$I,CHOOSE($X$6,$Z$2,$Z$3,$Z$4))</f>
        <v>0</v>
      </c>
      <c r="BB21" s="3">
        <f>COUNTIFS(DB!$E:$E,(LEFT($Z21,4)+IF(MOD(RIGHT($Z21,2)+BB$7,12)=0,QUOTIENT(RIGHT($Z21,2)+BB$7,12)-1,QUOTIENT(RIGHT($Z21,2)+BB$7,12)))&amp;IF(RIGHT($Z21,2)+BB$7&lt;10,"0"&amp;MOD(RIGHT($Z21,2)+BB$7,12),IF(MOD(RIGHT($Z21,2)+BB$7,12)=0,12,IF(MOD(RIGHT($Z21,2)+BB$7,12)&lt;10,"0"&amp;MOD(RIGHT($Z21,2)+BB$7,12),MOD(RIGHT($Z21,2)+BB$7,12)))),DB!$F:$F,$Z21,DB!$I:$I,CHOOSE($X$6,$Y$2,$Y$3,$Y$4,),DB!$I:$I,CHOOSE($X$6,$Z$2,$Z$3,$Z$4))</f>
        <v>0</v>
      </c>
      <c r="BC21" s="3">
        <f>COUNTIFS(DB!$E:$E,(LEFT($Z21,4)+IF(MOD(RIGHT($Z21,2)+BC$7,12)=0,QUOTIENT(RIGHT($Z21,2)+BC$7,12)-1,QUOTIENT(RIGHT($Z21,2)+BC$7,12)))&amp;IF(RIGHT($Z21,2)+BC$7&lt;10,"0"&amp;MOD(RIGHT($Z21,2)+BC$7,12),IF(MOD(RIGHT($Z21,2)+BC$7,12)=0,12,IF(MOD(RIGHT($Z21,2)+BC$7,12)&lt;10,"0"&amp;MOD(RIGHT($Z21,2)+BC$7,12),MOD(RIGHT($Z21,2)+BC$7,12)))),DB!$F:$F,$Z21,DB!$I:$I,CHOOSE($X$6,$Y$2,$Y$3,$Y$4,),DB!$I:$I,CHOOSE($X$6,$Z$2,$Z$3,$Z$4))</f>
        <v>0</v>
      </c>
      <c r="BD21" s="3">
        <f>COUNTIFS(DB!$E:$E,(LEFT($Z21,4)+IF(MOD(RIGHT($Z21,2)+BD$7,12)=0,QUOTIENT(RIGHT($Z21,2)+BD$7,12)-1,QUOTIENT(RIGHT($Z21,2)+BD$7,12)))&amp;IF(RIGHT($Z21,2)+BD$7&lt;10,"0"&amp;MOD(RIGHT($Z21,2)+BD$7,12),IF(MOD(RIGHT($Z21,2)+BD$7,12)=0,12,IF(MOD(RIGHT($Z21,2)+BD$7,12)&lt;10,"0"&amp;MOD(RIGHT($Z21,2)+BD$7,12),MOD(RIGHT($Z21,2)+BD$7,12)))),DB!$F:$F,$Z21,DB!$I:$I,CHOOSE($X$6,$Y$2,$Y$3,$Y$4,),DB!$I:$I,CHOOSE($X$6,$Z$2,$Z$3,$Z$4))</f>
        <v>0</v>
      </c>
      <c r="BE21" s="3">
        <f>COUNTIFS(DB!$E:$E,(LEFT($Z21,4)+IF(MOD(RIGHT($Z21,2)+BE$7,12)=0,QUOTIENT(RIGHT($Z21,2)+BE$7,12)-1,QUOTIENT(RIGHT($Z21,2)+BE$7,12)))&amp;IF(RIGHT($Z21,2)+BE$7&lt;10,"0"&amp;MOD(RIGHT($Z21,2)+BE$7,12),IF(MOD(RIGHT($Z21,2)+BE$7,12)=0,12,IF(MOD(RIGHT($Z21,2)+BE$7,12)&lt;10,"0"&amp;MOD(RIGHT($Z21,2)+BE$7,12),MOD(RIGHT($Z21,2)+BE$7,12)))),DB!$F:$F,$Z21,DB!$I:$I,CHOOSE($X$6,$Y$2,$Y$3,$Y$4,),DB!$I:$I,CHOOSE($X$6,$Z$2,$Z$3,$Z$4))</f>
        <v>0</v>
      </c>
      <c r="BF21" s="3">
        <f>COUNTIFS(DB!$E:$E,(LEFT($Z21,4)+IF(MOD(RIGHT($Z21,2)+BF$7,12)=0,QUOTIENT(RIGHT($Z21,2)+BF$7,12)-1,QUOTIENT(RIGHT($Z21,2)+BF$7,12)))&amp;IF(RIGHT($Z21,2)+BF$7&lt;10,"0"&amp;MOD(RIGHT($Z21,2)+BF$7,12),IF(MOD(RIGHT($Z21,2)+BF$7,12)=0,12,IF(MOD(RIGHT($Z21,2)+BF$7,12)&lt;10,"0"&amp;MOD(RIGHT($Z21,2)+BF$7,12),MOD(RIGHT($Z21,2)+BF$7,12)))),DB!$F:$F,$Z21,DB!$I:$I,CHOOSE($X$6,$Y$2,$Y$3,$Y$4,),DB!$I:$I,CHOOSE($X$6,$Z$2,$Z$3,$Z$4))</f>
        <v>0</v>
      </c>
      <c r="BG21" s="3">
        <f>COUNTIFS(DB!$E:$E,(LEFT($Z21,4)+IF(MOD(RIGHT($Z21,2)+BG$7,12)=0,QUOTIENT(RIGHT($Z21,2)+BG$7,12)-1,QUOTIENT(RIGHT($Z21,2)+BG$7,12)))&amp;IF(RIGHT($Z21,2)+BG$7&lt;10,"0"&amp;MOD(RIGHT($Z21,2)+BG$7,12),IF(MOD(RIGHT($Z21,2)+BG$7,12)=0,12,IF(MOD(RIGHT($Z21,2)+BG$7,12)&lt;10,"0"&amp;MOD(RIGHT($Z21,2)+BG$7,12),MOD(RIGHT($Z21,2)+BG$7,12)))),DB!$F:$F,$Z21,DB!$I:$I,CHOOSE($X$6,$Y$2,$Y$3,$Y$4,),DB!$I:$I,CHOOSE($X$6,$Z$2,$Z$3,$Z$4))</f>
        <v>0</v>
      </c>
      <c r="BH21" s="3"/>
      <c r="BI21" s="3"/>
      <c r="BJ21" s="9" t="str">
        <f t="shared" si="15"/>
        <v>201701</v>
      </c>
      <c r="BK21" s="3">
        <f>SUMIFS(DB!$C:$C,DB!$E:$E,(LEFT($BJ21,4)+IF(MOD(RIGHT($BJ21,2)+BK$7,12)=0,QUOTIENT(RIGHT($BJ21,2)+BK$7,12)-1,QUOTIENT(RIGHT($BJ21,2)+BK$7,12)))&amp;IF(RIGHT($BJ21,2)+BK$7&lt;10,"0"&amp;MOD(RIGHT($BJ21,2)+BK$7,12),IF(MOD(RIGHT($BJ21,2)+BK$7,12)=0,12,IF(MOD(RIGHT($BJ21,2)+BK$7,12)&lt;10,"0"&amp;MOD(RIGHT($BJ21,2)+BK$7,12),MOD(RIGHT($BJ21,2)+BK$7,12)))),DB!$I:$I,CHOOSE($X$6,$Y$2,$Y$3,$Y$4,),DB!$I:$I,CHOOSE($X$6,$Z$2,$Z$3,$Z$4),DB!$F:$F,$BJ21)</f>
        <v>0</v>
      </c>
      <c r="BL21" s="3">
        <f>SUMIFS(DB!$C:$C,DB!$E:$E,(LEFT($BJ21,4)+IF(MOD(RIGHT($BJ21,2)+BL$7,12)=0,QUOTIENT(RIGHT($BJ21,2)+BL$7,12)-1,QUOTIENT(RIGHT($BJ21,2)+BL$7,12)))&amp;IF(RIGHT($BJ21,2)+BL$7&lt;10,"0"&amp;MOD(RIGHT($BJ21,2)+BL$7,12),IF(MOD(RIGHT($BJ21,2)+BL$7,12)=0,12,IF(MOD(RIGHT($BJ21,2)+BL$7,12)&lt;10,"0"&amp;MOD(RIGHT($BJ21,2)+BL$7,12),MOD(RIGHT($BJ21,2)+BL$7,12)))),DB!$I:$I,CHOOSE($X$6,$Y$2,$Y$3,$Y$4,),DB!$I:$I,CHOOSE($X$6,$Z$2,$Z$3,$Z$4),DB!$F:$F,$BJ21)</f>
        <v>0</v>
      </c>
      <c r="BM21" s="3">
        <f>SUMIFS(DB!$C:$C,DB!$E:$E,(LEFT($BJ21,4)+IF(MOD(RIGHT($BJ21,2)+BM$7,12)=0,QUOTIENT(RIGHT($BJ21,2)+BM$7,12)-1,QUOTIENT(RIGHT($BJ21,2)+BM$7,12)))&amp;IF(RIGHT($BJ21,2)+BM$7&lt;10,"0"&amp;MOD(RIGHT($BJ21,2)+BM$7,12),IF(MOD(RIGHT($BJ21,2)+BM$7,12)=0,12,IF(MOD(RIGHT($BJ21,2)+BM$7,12)&lt;10,"0"&amp;MOD(RIGHT($BJ21,2)+BM$7,12),MOD(RIGHT($BJ21,2)+BM$7,12)))),DB!$I:$I,CHOOSE($X$6,$Y$2,$Y$3,$Y$4,),DB!$I:$I,CHOOSE($X$6,$Z$2,$Z$3,$Z$4),DB!$F:$F,$BJ21)</f>
        <v>0</v>
      </c>
      <c r="BN21" s="3">
        <f>SUMIFS(DB!$C:$C,DB!$E:$E,(LEFT($BJ21,4)+IF(MOD(RIGHT($BJ21,2)+BN$7,12)=0,QUOTIENT(RIGHT($BJ21,2)+BN$7,12)-1,QUOTIENT(RIGHT($BJ21,2)+BN$7,12)))&amp;IF(RIGHT($BJ21,2)+BN$7&lt;10,"0"&amp;MOD(RIGHT($BJ21,2)+BN$7,12),IF(MOD(RIGHT($BJ21,2)+BN$7,12)=0,12,IF(MOD(RIGHT($BJ21,2)+BN$7,12)&lt;10,"0"&amp;MOD(RIGHT($BJ21,2)+BN$7,12),MOD(RIGHT($BJ21,2)+BN$7,12)))),DB!$I:$I,CHOOSE($X$6,$Y$2,$Y$3,$Y$4,),DB!$I:$I,CHOOSE($X$6,$Z$2,$Z$3,$Z$4),DB!$F:$F,$BJ21)</f>
        <v>0</v>
      </c>
      <c r="BO21" s="3">
        <f>SUMIFS(DB!$C:$C,DB!$E:$E,(LEFT($BJ21,4)+IF(MOD(RIGHT($BJ21,2)+BO$7,12)=0,QUOTIENT(RIGHT($BJ21,2)+BO$7,12)-1,QUOTIENT(RIGHT($BJ21,2)+BO$7,12)))&amp;IF(RIGHT($BJ21,2)+BO$7&lt;10,"0"&amp;MOD(RIGHT($BJ21,2)+BO$7,12),IF(MOD(RIGHT($BJ21,2)+BO$7,12)=0,12,IF(MOD(RIGHT($BJ21,2)+BO$7,12)&lt;10,"0"&amp;MOD(RIGHT($BJ21,2)+BO$7,12),MOD(RIGHT($BJ21,2)+BO$7,12)))),DB!$I:$I,CHOOSE($X$6,$Y$2,$Y$3,$Y$4,),DB!$I:$I,CHOOSE($X$6,$Z$2,$Z$3,$Z$4),DB!$F:$F,$BJ21)</f>
        <v>0</v>
      </c>
      <c r="BP21" s="3">
        <f>SUMIFS(DB!$C:$C,DB!$E:$E,(LEFT($BJ21,4)+IF(MOD(RIGHT($BJ21,2)+BP$7,12)=0,QUOTIENT(RIGHT($BJ21,2)+BP$7,12)-1,QUOTIENT(RIGHT($BJ21,2)+BP$7,12)))&amp;IF(RIGHT($BJ21,2)+BP$7&lt;10,"0"&amp;MOD(RIGHT($BJ21,2)+BP$7,12),IF(MOD(RIGHT($BJ21,2)+BP$7,12)=0,12,IF(MOD(RIGHT($BJ21,2)+BP$7,12)&lt;10,"0"&amp;MOD(RIGHT($BJ21,2)+BP$7,12),MOD(RIGHT($BJ21,2)+BP$7,12)))),DB!$I:$I,CHOOSE($X$6,$Y$2,$Y$3,$Y$4,),DB!$I:$I,CHOOSE($X$6,$Z$2,$Z$3,$Z$4),DB!$F:$F,$BJ21)</f>
        <v>0</v>
      </c>
      <c r="BQ21" s="3">
        <f>SUMIFS(DB!$C:$C,DB!$E:$E,(LEFT($BJ21,4)+IF(MOD(RIGHT($BJ21,2)+BQ$7,12)=0,QUOTIENT(RIGHT($BJ21,2)+BQ$7,12)-1,QUOTIENT(RIGHT($BJ21,2)+BQ$7,12)))&amp;IF(RIGHT($BJ21,2)+BQ$7&lt;10,"0"&amp;MOD(RIGHT($BJ21,2)+BQ$7,12),IF(MOD(RIGHT($BJ21,2)+BQ$7,12)=0,12,IF(MOD(RIGHT($BJ21,2)+BQ$7,12)&lt;10,"0"&amp;MOD(RIGHT($BJ21,2)+BQ$7,12),MOD(RIGHT($BJ21,2)+BQ$7,12)))),DB!$I:$I,CHOOSE($X$6,$Y$2,$Y$3,$Y$4,),DB!$I:$I,CHOOSE($X$6,$Z$2,$Z$3,$Z$4),DB!$F:$F,$BJ21)</f>
        <v>0</v>
      </c>
      <c r="BR21" s="3">
        <f>SUMIFS(DB!$C:$C,DB!$E:$E,(LEFT($BJ21,4)+IF(MOD(RIGHT($BJ21,2)+BR$7,12)=0,QUOTIENT(RIGHT($BJ21,2)+BR$7,12)-1,QUOTIENT(RIGHT($BJ21,2)+BR$7,12)))&amp;IF(RIGHT($BJ21,2)+BR$7&lt;10,"0"&amp;MOD(RIGHT($BJ21,2)+BR$7,12),IF(MOD(RIGHT($BJ21,2)+BR$7,12)=0,12,IF(MOD(RIGHT($BJ21,2)+BR$7,12)&lt;10,"0"&amp;MOD(RIGHT($BJ21,2)+BR$7,12),MOD(RIGHT($BJ21,2)+BR$7,12)))),DB!$I:$I,CHOOSE($X$6,$Y$2,$Y$3,$Y$4,),DB!$I:$I,CHOOSE($X$6,$Z$2,$Z$3,$Z$4),DB!$F:$F,$BJ21)</f>
        <v>0</v>
      </c>
      <c r="BS21" s="3">
        <f>SUMIFS(DB!$C:$C,DB!$E:$E,(LEFT($BJ21,4)+IF(MOD(RIGHT($BJ21,2)+BS$7,12)=0,QUOTIENT(RIGHT($BJ21,2)+BS$7,12)-1,QUOTIENT(RIGHT($BJ21,2)+BS$7,12)))&amp;IF(RIGHT($BJ21,2)+BS$7&lt;10,"0"&amp;MOD(RIGHT($BJ21,2)+BS$7,12),IF(MOD(RIGHT($BJ21,2)+BS$7,12)=0,12,IF(MOD(RIGHT($BJ21,2)+BS$7,12)&lt;10,"0"&amp;MOD(RIGHT($BJ21,2)+BS$7,12),MOD(RIGHT($BJ21,2)+BS$7,12)))),DB!$I:$I,CHOOSE($X$6,$Y$2,$Y$3,$Y$4,),DB!$I:$I,CHOOSE($X$6,$Z$2,$Z$3,$Z$4),DB!$F:$F,$BJ21)</f>
        <v>0</v>
      </c>
      <c r="BT21" s="3">
        <f>SUMIFS(DB!$C:$C,DB!$E:$E,(LEFT($BJ21,4)+IF(MOD(RIGHT($BJ21,2)+BT$7,12)=0,QUOTIENT(RIGHT($BJ21,2)+BT$7,12)-1,QUOTIENT(RIGHT($BJ21,2)+BT$7,12)))&amp;IF(RIGHT($BJ21,2)+BT$7&lt;10,"0"&amp;MOD(RIGHT($BJ21,2)+BT$7,12),IF(MOD(RIGHT($BJ21,2)+BT$7,12)=0,12,IF(MOD(RIGHT($BJ21,2)+BT$7,12)&lt;10,"0"&amp;MOD(RIGHT($BJ21,2)+BT$7,12),MOD(RIGHT($BJ21,2)+BT$7,12)))),DB!$I:$I,CHOOSE($X$6,$Y$2,$Y$3,$Y$4,),DB!$I:$I,CHOOSE($X$6,$Z$2,$Z$3,$Z$4),DB!$F:$F,$BJ21)</f>
        <v>0</v>
      </c>
      <c r="BU21" s="3">
        <f>SUMIFS(DB!$C:$C,DB!$E:$E,(LEFT($BJ21,4)+IF(MOD(RIGHT($BJ21,2)+BU$7,12)=0,QUOTIENT(RIGHT($BJ21,2)+BU$7,12)-1,QUOTIENT(RIGHT($BJ21,2)+BU$7,12)))&amp;IF(RIGHT($BJ21,2)+BU$7&lt;10,"0"&amp;MOD(RIGHT($BJ21,2)+BU$7,12),IF(MOD(RIGHT($BJ21,2)+BU$7,12)=0,12,IF(MOD(RIGHT($BJ21,2)+BU$7,12)&lt;10,"0"&amp;MOD(RIGHT($BJ21,2)+BU$7,12),MOD(RIGHT($BJ21,2)+BU$7,12)))),DB!$I:$I,CHOOSE($X$6,$Y$2,$Y$3,$Y$4,),DB!$I:$I,CHOOSE($X$6,$Z$2,$Z$3,$Z$4),DB!$F:$F,$BJ21)</f>
        <v>0</v>
      </c>
      <c r="BV21" s="3">
        <f>SUMIFS(DB!$C:$C,DB!$E:$E,(LEFT($BJ21,4)+IF(MOD(RIGHT($BJ21,2)+BV$7,12)=0,QUOTIENT(RIGHT($BJ21,2)+BV$7,12)-1,QUOTIENT(RIGHT($BJ21,2)+BV$7,12)))&amp;IF(RIGHT($BJ21,2)+BV$7&lt;10,"0"&amp;MOD(RIGHT($BJ21,2)+BV$7,12),IF(MOD(RIGHT($BJ21,2)+BV$7,12)=0,12,IF(MOD(RIGHT($BJ21,2)+BV$7,12)&lt;10,"0"&amp;MOD(RIGHT($BJ21,2)+BV$7,12),MOD(RIGHT($BJ21,2)+BV$7,12)))),DB!$I:$I,CHOOSE($X$6,$Y$2,$Y$3,$Y$4,),DB!$I:$I,CHOOSE($X$6,$Z$2,$Z$3,$Z$4),DB!$F:$F,$BJ21)</f>
        <v>0</v>
      </c>
      <c r="BW21" s="3">
        <f>SUMIFS(DB!$C:$C,DB!$E:$E,(LEFT($BJ21,4)+IF(MOD(RIGHT($BJ21,2)+BW$7,12)=0,QUOTIENT(RIGHT($BJ21,2)+BW$7,12)-1,QUOTIENT(RIGHT($BJ21,2)+BW$7,12)))&amp;IF(RIGHT($BJ21,2)+BW$7&lt;10,"0"&amp;MOD(RIGHT($BJ21,2)+BW$7,12),IF(MOD(RIGHT($BJ21,2)+BW$7,12)=0,12,IF(MOD(RIGHT($BJ21,2)+BW$7,12)&lt;10,"0"&amp;MOD(RIGHT($BJ21,2)+BW$7,12),MOD(RIGHT($BJ21,2)+BW$7,12)))),DB!$I:$I,CHOOSE($X$6,$Y$2,$Y$3,$Y$4,),DB!$I:$I,CHOOSE($X$6,$Z$2,$Z$3,$Z$4),DB!$F:$F,$BJ21)</f>
        <v>0</v>
      </c>
      <c r="BX21" s="3">
        <f>SUMIFS(DB!$C:$C,DB!$E:$E,(LEFT($BJ21,4)+IF(MOD(RIGHT($BJ21,2)+BX$7,12)=0,QUOTIENT(RIGHT($BJ21,2)+BX$7,12)-1,QUOTIENT(RIGHT($BJ21,2)+BX$7,12)))&amp;IF(RIGHT($BJ21,2)+BX$7&lt;10,"0"&amp;MOD(RIGHT($BJ21,2)+BX$7,12),IF(MOD(RIGHT($BJ21,2)+BX$7,12)=0,12,IF(MOD(RIGHT($BJ21,2)+BX$7,12)&lt;10,"0"&amp;MOD(RIGHT($BJ21,2)+BX$7,12),MOD(RIGHT($BJ21,2)+BX$7,12)))),DB!$I:$I,CHOOSE($X$6,$Y$2,$Y$3,$Y$4,),DB!$I:$I,CHOOSE($X$6,$Z$2,$Z$3,$Z$4),DB!$F:$F,$BJ21)</f>
        <v>0</v>
      </c>
      <c r="BY21" s="3">
        <f>SUMIFS(DB!$C:$C,DB!$E:$E,(LEFT($BJ21,4)+IF(MOD(RIGHT($BJ21,2)+BY$7,12)=0,QUOTIENT(RIGHT($BJ21,2)+BY$7,12)-1,QUOTIENT(RIGHT($BJ21,2)+BY$7,12)))&amp;IF(RIGHT($BJ21,2)+BY$7&lt;10,"0"&amp;MOD(RIGHT($BJ21,2)+BY$7,12),IF(MOD(RIGHT($BJ21,2)+BY$7,12)=0,12,IF(MOD(RIGHT($BJ21,2)+BY$7,12)&lt;10,"0"&amp;MOD(RIGHT($BJ21,2)+BY$7,12),MOD(RIGHT($BJ21,2)+BY$7,12)))),DB!$I:$I,CHOOSE($X$6,$Y$2,$Y$3,$Y$4,),DB!$I:$I,CHOOSE($X$6,$Z$2,$Z$3,$Z$4),DB!$F:$F,$BJ21)</f>
        <v>0</v>
      </c>
      <c r="BZ21" s="3"/>
      <c r="CB21" s="9" t="str">
        <f t="shared" si="16"/>
        <v>201701</v>
      </c>
      <c r="CC21" s="16">
        <f t="shared" si="17"/>
        <v>0</v>
      </c>
      <c r="CD21" s="16">
        <f t="shared" si="18"/>
        <v>0</v>
      </c>
      <c r="CE21" s="16">
        <f t="shared" si="19"/>
        <v>0</v>
      </c>
      <c r="CF21" s="16">
        <f t="shared" si="20"/>
        <v>0</v>
      </c>
      <c r="CG21" s="16">
        <f t="shared" si="21"/>
        <v>0</v>
      </c>
      <c r="CH21" s="16">
        <f t="shared" si="22"/>
        <v>0</v>
      </c>
      <c r="CI21" s="16">
        <f t="shared" si="23"/>
        <v>0</v>
      </c>
      <c r="CJ21" s="16">
        <f t="shared" si="24"/>
        <v>0</v>
      </c>
      <c r="CK21" s="16">
        <f t="shared" si="25"/>
        <v>0</v>
      </c>
      <c r="CL21" s="16">
        <f t="shared" si="26"/>
        <v>0</v>
      </c>
      <c r="CM21" s="16">
        <f t="shared" si="27"/>
        <v>0</v>
      </c>
      <c r="CN21" s="16">
        <f t="shared" si="28"/>
        <v>0</v>
      </c>
      <c r="CO21" s="16">
        <f t="shared" si="29"/>
        <v>0</v>
      </c>
      <c r="CP21" s="16">
        <f t="shared" si="30"/>
        <v>0</v>
      </c>
      <c r="CQ21" s="16">
        <f t="shared" si="31"/>
        <v>0</v>
      </c>
      <c r="CT21" s="9" t="str">
        <f t="shared" si="32"/>
        <v>201701</v>
      </c>
      <c r="CU21" s="16">
        <f t="shared" si="33"/>
        <v>0</v>
      </c>
      <c r="CV21" s="16">
        <f t="shared" si="34"/>
        <v>0</v>
      </c>
      <c r="CW21" s="16">
        <f t="shared" si="35"/>
        <v>0</v>
      </c>
      <c r="CX21" s="16">
        <f t="shared" si="36"/>
        <v>0</v>
      </c>
      <c r="CY21" s="16">
        <f t="shared" si="37"/>
        <v>0</v>
      </c>
      <c r="CZ21" s="16">
        <f t="shared" si="38"/>
        <v>0</v>
      </c>
      <c r="DA21" s="16">
        <f t="shared" si="39"/>
        <v>0</v>
      </c>
      <c r="DB21" s="16">
        <f t="shared" si="40"/>
        <v>0</v>
      </c>
      <c r="DC21" s="16">
        <f t="shared" si="41"/>
        <v>0</v>
      </c>
      <c r="DD21" s="16">
        <f t="shared" si="42"/>
        <v>0</v>
      </c>
      <c r="DE21" s="16">
        <f t="shared" si="43"/>
        <v>0</v>
      </c>
      <c r="DF21" s="16">
        <f t="shared" si="44"/>
        <v>0</v>
      </c>
      <c r="DG21" s="16">
        <f t="shared" si="45"/>
        <v>0</v>
      </c>
      <c r="DH21" s="16">
        <f t="shared" si="46"/>
        <v>0</v>
      </c>
      <c r="DI21" s="16">
        <f t="shared" si="47"/>
        <v>0</v>
      </c>
    </row>
    <row r="22" spans="1:113" x14ac:dyDescent="0.2">
      <c r="A22">
        <f t="shared" si="49"/>
        <v>13</v>
      </c>
      <c r="B22" s="6" t="str">
        <f t="shared" si="50"/>
        <v>201702</v>
      </c>
      <c r="C22" s="3">
        <f>COUNTIFS(DB!$G:$G,1,DB!$F:$F,"&lt;="&amp;B22)</f>
        <v>272</v>
      </c>
      <c r="D22" s="3">
        <f t="shared" si="48"/>
        <v>0</v>
      </c>
      <c r="E22" s="15">
        <f t="shared" si="51"/>
        <v>0</v>
      </c>
      <c r="F22" s="17">
        <f>COUNTIFS(DB!$E:$E,$B22,DB!$I:$I,$Y$2,DB!$I:$I,$Z$2,DB!$H:$H,1)</f>
        <v>0</v>
      </c>
      <c r="G22" s="18">
        <f>COUNTIFS(DB!$E:$E,$B22,DB!$I:$I,$Y$3,DB!$I:$I,$Z$3,DB!$H:$H,1)</f>
        <v>0</v>
      </c>
      <c r="H22" s="18">
        <f>COUNTIFS(DB!$E:$E,$B22,DB!$I:$I,$Y$4,DB!$I:$I,$Z$4,DB!$H:$H,1)</f>
        <v>0</v>
      </c>
      <c r="I22" s="17">
        <f>COUNTIFS(DB!$E:$E,$B22,DB!$F:$F,$B22,DB!$I:$I,$Y$2,DB!$I:$I,$Z$2,DB!$H:$H,1)</f>
        <v>0</v>
      </c>
      <c r="J22" s="18">
        <f>COUNTIFS(DB!$E:$E,$B22,DB!$F:$F,$B22,DB!$I:$I,$Y$3,DB!$I:$I,$Z$3,DB!$H:$H,1)</f>
        <v>0</v>
      </c>
      <c r="K22" s="18">
        <f>COUNTIFS(DB!$E:$E,$B22,DB!$F:$F,$B22,DB!$I:$I,$Y$4,DB!$I:$I,$Z$4,DB!$H:$H,1)</f>
        <v>0</v>
      </c>
      <c r="L22" s="18"/>
      <c r="M22" s="3">
        <f>SUMIFS(DB!$C:$C,DB!$E:$E,$B22)</f>
        <v>0</v>
      </c>
      <c r="N22" s="3">
        <f>SUMIFS(DB!$C:$C,DB!$E:$E,$B22,DB!$I:$I,$Y$2,DB!$I:$I,$Z$2)</f>
        <v>0</v>
      </c>
      <c r="O22" s="3">
        <f>SUMIFS(DB!$C:$C,DB!$E:$E,$B22,DB!$I:$I,$Y$3,DB!$I:$I,$Z$3)</f>
        <v>0</v>
      </c>
      <c r="P22" s="3">
        <f>SUMIFS(DB!$C:$C,DB!$E:$E,$B22,DB!$I:$I,$Y$4,DB!$I:$I,$Z$4)</f>
        <v>0</v>
      </c>
      <c r="Q22" s="3"/>
      <c r="R22" s="15">
        <f t="shared" si="52"/>
        <v>0</v>
      </c>
      <c r="S22" s="17">
        <f>SUMIFS(DB!$C:$C,DB!$E:$E,(LEFT($Z22,4)+IF(RIGHT($Z22,2)+AA$7=12,0,QUOTIENT(RIGHT($Z22,2)+AA$7,12)))&amp;IF(RIGHT($Z22,2)+AA$7&lt;10,"0"&amp;MOD(RIGHT($Z22,2)+AA$7,12),IF(MOD(RIGHT($Z22,2)+AA$7,12)=0,12,IF(MOD(RIGHT($Z22,2)+AA$7,12)&lt;10,"0"&amp;MOD(RIGHT($Z22,2)+AA$7,12),MOD(RIGHT($Z22,2)+AA$7,12)))),DB!$F:$F,$Z22,DB!$I:$I,$Y$2,DB!$I:$I,$Z$2)</f>
        <v>0</v>
      </c>
      <c r="T22" s="18">
        <f>SUMIFS(DB!$C:$C,DB!$E:$E,(LEFT($Z22,4)+IF(RIGHT($Z22,2)+AA$7=12,0,QUOTIENT(RIGHT($Z22,2)+AA$7,12)))&amp;IF(RIGHT($Z22,2)+AA$7&lt;10,"0"&amp;MOD(RIGHT($Z22,2)+AA$7,12),IF(MOD(RIGHT($Z22,2)+AA$7,12)=0,12,IF(MOD(RIGHT($Z22,2)+AA$7,12)&lt;10,"0"&amp;MOD(RIGHT($Z22,2)+AA$7,12),MOD(RIGHT($Z22,2)+AA$7,12)))),DB!$F:$F,$Z22,DB!$I:$I,$Y$3,DB!$I:$I,$Z$3)</f>
        <v>0</v>
      </c>
      <c r="U22" s="18">
        <f>SUMIFS(DB!$C:$C,DB!$E:$E,(LEFT($Z22,4)+IF(RIGHT($Z22,2)+AA$7=12,0,QUOTIENT(RIGHT($Z22,2)+AA$7,12)))&amp;IF(RIGHT($Z22,2)+AA$7&lt;10,"0"&amp;MOD(RIGHT($Z22,2)+AA$7,12),IF(MOD(RIGHT($Z22,2)+AA$7,12)=0,12,IF(MOD(RIGHT($Z22,2)+AA$7,12)&lt;10,"0"&amp;MOD(RIGHT($Z22,2)+AA$7,12),MOD(RIGHT($Z22,2)+AA$7,12)))),DB!$F:$F,$Z22,DB!$I:$I,$Y$4,DB!$I:$I,$Z$4)</f>
        <v>0</v>
      </c>
      <c r="V22" s="18"/>
      <c r="Z22" s="6" t="str">
        <f t="shared" si="13"/>
        <v>201702</v>
      </c>
      <c r="AA22" s="3">
        <f>COUNTIFS(DB!$E:$E,(LEFT($Z22,4)+IF(MOD(RIGHT($Z22,2)+AA$7,12)=0,QUOTIENT(RIGHT($Z22,2)+AA$7,12)-1,QUOTIENT(RIGHT($Z22,2)+AA$7,12)))&amp;IF(RIGHT($Z22,2)+AA$7&lt;10,"0"&amp;MOD(RIGHT($Z22,2)+AA$7,12),IF(MOD(RIGHT($Z22,2)+AA$7,12)=0,12,IF(MOD(RIGHT($Z22,2)+AA$7,12)&lt;10,"0"&amp;MOD(RIGHT($Z22,2)+AA$7,12),MOD(RIGHT($Z22,2)+AA$7,12)))),DB!$F:$F,$Z22,DB!$I:$I,CHOOSE($X$6,$Y$2,$Y$3,$Y$4,),DB!$I:$I,CHOOSE($X$6,$Z$2,$Z$3,$Z$4),DB!$H:$H,1)</f>
        <v>0</v>
      </c>
      <c r="AB22" s="3">
        <f>COUNTIFS(DB!$E:$E,(LEFT($Z22,4)+IF(MOD(RIGHT($Z22,2)+AB$7,12)=0,QUOTIENT(RIGHT($Z22,2)+AB$7,12)-1,QUOTIENT(RIGHT($Z22,2)+AB$7,12)))&amp;IF(RIGHT($Z22,2)+AB$7&lt;10,"0"&amp;MOD(RIGHT($Z22,2)+AB$7,12),IF(MOD(RIGHT($Z22,2)+AB$7,12)=0,12,IF(MOD(RIGHT($Z22,2)+AB$7,12)&lt;10,"0"&amp;MOD(RIGHT($Z22,2)+AB$7,12),MOD(RIGHT($Z22,2)+AB$7,12)))),DB!$F:$F,$Z22,DB!$I:$I,CHOOSE($X$6,$Y$2,$Y$3,$Y$4,),DB!$I:$I,CHOOSE($X$6,$Z$2,$Z$3,$Z$4),DB!$H:$H,1)</f>
        <v>0</v>
      </c>
      <c r="AC22" s="3">
        <f>COUNTIFS(DB!$E:$E,(LEFT($Z22,4)+IF(MOD(RIGHT($Z22,2)+AC$7,12)=0,QUOTIENT(RIGHT($Z22,2)+AC$7,12)-1,QUOTIENT(RIGHT($Z22,2)+AC$7,12)))&amp;IF(RIGHT($Z22,2)+AC$7&lt;10,"0"&amp;MOD(RIGHT($Z22,2)+AC$7,12),IF(MOD(RIGHT($Z22,2)+AC$7,12)=0,12,IF(MOD(RIGHT($Z22,2)+AC$7,12)&lt;10,"0"&amp;MOD(RIGHT($Z22,2)+AC$7,12),MOD(RIGHT($Z22,2)+AC$7,12)))),DB!$F:$F,$Z22,DB!$I:$I,CHOOSE($X$6,$Y$2,$Y$3,$Y$4,),DB!$I:$I,CHOOSE($X$6,$Z$2,$Z$3,$Z$4),DB!$H:$H,1)</f>
        <v>0</v>
      </c>
      <c r="AD22" s="3">
        <f>COUNTIFS(DB!$E:$E,(LEFT($Z22,4)+IF(MOD(RIGHT($Z22,2)+AD$7,12)=0,QUOTIENT(RIGHT($Z22,2)+AD$7,12)-1,QUOTIENT(RIGHT($Z22,2)+AD$7,12)))&amp;IF(RIGHT($Z22,2)+AD$7&lt;10,"0"&amp;MOD(RIGHT($Z22,2)+AD$7,12),IF(MOD(RIGHT($Z22,2)+AD$7,12)=0,12,IF(MOD(RIGHT($Z22,2)+AD$7,12)&lt;10,"0"&amp;MOD(RIGHT($Z22,2)+AD$7,12),MOD(RIGHT($Z22,2)+AD$7,12)))),DB!$F:$F,$Z22,DB!$I:$I,CHOOSE($X$6,$Y$2,$Y$3,$Y$4,),DB!$I:$I,CHOOSE($X$6,$Z$2,$Z$3,$Z$4),DB!$H:$H,1)</f>
        <v>0</v>
      </c>
      <c r="AE22" s="3">
        <f>COUNTIFS(DB!$E:$E,(LEFT($Z22,4)+IF(MOD(RIGHT($Z22,2)+AE$7,12)=0,QUOTIENT(RIGHT($Z22,2)+AE$7,12)-1,QUOTIENT(RIGHT($Z22,2)+AE$7,12)))&amp;IF(RIGHT($Z22,2)+AE$7&lt;10,"0"&amp;MOD(RIGHT($Z22,2)+AE$7,12),IF(MOD(RIGHT($Z22,2)+AE$7,12)=0,12,IF(MOD(RIGHT($Z22,2)+AE$7,12)&lt;10,"0"&amp;MOD(RIGHT($Z22,2)+AE$7,12),MOD(RIGHT($Z22,2)+AE$7,12)))),DB!$F:$F,$Z22,DB!$I:$I,CHOOSE($X$6,$Y$2,$Y$3,$Y$4,),DB!$I:$I,CHOOSE($X$6,$Z$2,$Z$3,$Z$4),DB!$H:$H,1)</f>
        <v>0</v>
      </c>
      <c r="AF22" s="3">
        <f>COUNTIFS(DB!$E:$E,(LEFT($Z22,4)+IF(MOD(RIGHT($Z22,2)+AF$7,12)=0,QUOTIENT(RIGHT($Z22,2)+AF$7,12)-1,QUOTIENT(RIGHT($Z22,2)+AF$7,12)))&amp;IF(RIGHT($Z22,2)+AF$7&lt;10,"0"&amp;MOD(RIGHT($Z22,2)+AF$7,12),IF(MOD(RIGHT($Z22,2)+AF$7,12)=0,12,IF(MOD(RIGHT($Z22,2)+AF$7,12)&lt;10,"0"&amp;MOD(RIGHT($Z22,2)+AF$7,12),MOD(RIGHT($Z22,2)+AF$7,12)))),DB!$F:$F,$Z22,DB!$I:$I,CHOOSE($X$6,$Y$2,$Y$3,$Y$4,),DB!$I:$I,CHOOSE($X$6,$Z$2,$Z$3,$Z$4),DB!$H:$H,1)</f>
        <v>0</v>
      </c>
      <c r="AG22" s="3">
        <f>COUNTIFS(DB!$E:$E,(LEFT($Z22,4)+IF(MOD(RIGHT($Z22,2)+AG$7,12)=0,QUOTIENT(RIGHT($Z22,2)+AG$7,12)-1,QUOTIENT(RIGHT($Z22,2)+AG$7,12)))&amp;IF(RIGHT($Z22,2)+AG$7&lt;10,"0"&amp;MOD(RIGHT($Z22,2)+AG$7,12),IF(MOD(RIGHT($Z22,2)+AG$7,12)=0,12,IF(MOD(RIGHT($Z22,2)+AG$7,12)&lt;10,"0"&amp;MOD(RIGHT($Z22,2)+AG$7,12),MOD(RIGHT($Z22,2)+AG$7,12)))),DB!$F:$F,$Z22,DB!$I:$I,CHOOSE($X$6,$Y$2,$Y$3,$Y$4,),DB!$I:$I,CHOOSE($X$6,$Z$2,$Z$3,$Z$4),DB!$H:$H,1)</f>
        <v>0</v>
      </c>
      <c r="AH22" s="3">
        <f>COUNTIFS(DB!$E:$E,(LEFT($Z22,4)+IF(MOD(RIGHT($Z22,2)+AH$7,12)=0,QUOTIENT(RIGHT($Z22,2)+AH$7,12)-1,QUOTIENT(RIGHT($Z22,2)+AH$7,12)))&amp;IF(RIGHT($Z22,2)+AH$7&lt;10,"0"&amp;MOD(RIGHT($Z22,2)+AH$7,12),IF(MOD(RIGHT($Z22,2)+AH$7,12)=0,12,IF(MOD(RIGHT($Z22,2)+AH$7,12)&lt;10,"0"&amp;MOD(RIGHT($Z22,2)+AH$7,12),MOD(RIGHT($Z22,2)+AH$7,12)))),DB!$F:$F,$Z22,DB!$I:$I,CHOOSE($X$6,$Y$2,$Y$3,$Y$4,),DB!$I:$I,CHOOSE($X$6,$Z$2,$Z$3,$Z$4),DB!$H:$H,1)</f>
        <v>0</v>
      </c>
      <c r="AI22" s="3">
        <f>COUNTIFS(DB!$E:$E,(LEFT($Z22,4)+IF(MOD(RIGHT($Z22,2)+AI$7,12)=0,QUOTIENT(RIGHT($Z22,2)+AI$7,12)-1,QUOTIENT(RIGHT($Z22,2)+AI$7,12)))&amp;IF(RIGHT($Z22,2)+AI$7&lt;10,"0"&amp;MOD(RIGHT($Z22,2)+AI$7,12),IF(MOD(RIGHT($Z22,2)+AI$7,12)=0,12,IF(MOD(RIGHT($Z22,2)+AI$7,12)&lt;10,"0"&amp;MOD(RIGHT($Z22,2)+AI$7,12),MOD(RIGHT($Z22,2)+AI$7,12)))),DB!$F:$F,$Z22,DB!$I:$I,CHOOSE($X$6,$Y$2,$Y$3,$Y$4,),DB!$I:$I,CHOOSE($X$6,$Z$2,$Z$3,$Z$4),DB!$H:$H,1)</f>
        <v>0</v>
      </c>
      <c r="AJ22" s="3">
        <f>COUNTIFS(DB!$E:$E,(LEFT($Z22,4)+IF(MOD(RIGHT($Z22,2)+AJ$7,12)=0,QUOTIENT(RIGHT($Z22,2)+AJ$7,12)-1,QUOTIENT(RIGHT($Z22,2)+AJ$7,12)))&amp;IF(RIGHT($Z22,2)+AJ$7&lt;10,"0"&amp;MOD(RIGHT($Z22,2)+AJ$7,12),IF(MOD(RIGHT($Z22,2)+AJ$7,12)=0,12,IF(MOD(RIGHT($Z22,2)+AJ$7,12)&lt;10,"0"&amp;MOD(RIGHT($Z22,2)+AJ$7,12),MOD(RIGHT($Z22,2)+AJ$7,12)))),DB!$F:$F,$Z22,DB!$I:$I,CHOOSE($X$6,$Y$2,$Y$3,$Y$4,),DB!$I:$I,CHOOSE($X$6,$Z$2,$Z$3,$Z$4),DB!$H:$H,1)</f>
        <v>0</v>
      </c>
      <c r="AK22" s="3">
        <f>COUNTIFS(DB!$E:$E,(LEFT($Z22,4)+IF(MOD(RIGHT($Z22,2)+AK$7,12)=0,QUOTIENT(RIGHT($Z22,2)+AK$7,12)-1,QUOTIENT(RIGHT($Z22,2)+AK$7,12)))&amp;IF(RIGHT($Z22,2)+AK$7&lt;10,"0"&amp;MOD(RIGHT($Z22,2)+AK$7,12),IF(MOD(RIGHT($Z22,2)+AK$7,12)=0,12,IF(MOD(RIGHT($Z22,2)+AK$7,12)&lt;10,"0"&amp;MOD(RIGHT($Z22,2)+AK$7,12),MOD(RIGHT($Z22,2)+AK$7,12)))),DB!$F:$F,$Z22,DB!$I:$I,CHOOSE($X$6,$Y$2,$Y$3,$Y$4,),DB!$I:$I,CHOOSE($X$6,$Z$2,$Z$3,$Z$4),DB!$H:$H,1)</f>
        <v>0</v>
      </c>
      <c r="AL22" s="3">
        <f>COUNTIFS(DB!$E:$E,(LEFT($Z22,4)+IF(MOD(RIGHT($Z22,2)+AL$7,12)=0,QUOTIENT(RIGHT($Z22,2)+AL$7,12)-1,QUOTIENT(RIGHT($Z22,2)+AL$7,12)))&amp;IF(RIGHT($Z22,2)+AL$7&lt;10,"0"&amp;MOD(RIGHT($Z22,2)+AL$7,12),IF(MOD(RIGHT($Z22,2)+AL$7,12)=0,12,IF(MOD(RIGHT($Z22,2)+AL$7,12)&lt;10,"0"&amp;MOD(RIGHT($Z22,2)+AL$7,12),MOD(RIGHT($Z22,2)+AL$7,12)))),DB!$F:$F,$Z22,DB!$I:$I,CHOOSE($X$6,$Y$2,$Y$3,$Y$4,),DB!$I:$I,CHOOSE($X$6,$Z$2,$Z$3,$Z$4),DB!$H:$H,1)</f>
        <v>0</v>
      </c>
      <c r="AM22" s="3">
        <f>COUNTIFS(DB!$E:$E,(LEFT($Z22,4)+IF(MOD(RIGHT($Z22,2)+AM$7,12)=0,QUOTIENT(RIGHT($Z22,2)+AM$7,12)-1,QUOTIENT(RIGHT($Z22,2)+AM$7,12)))&amp;IF(RIGHT($Z22,2)+AM$7&lt;10,"0"&amp;MOD(RIGHT($Z22,2)+AM$7,12),IF(MOD(RIGHT($Z22,2)+AM$7,12)=0,12,IF(MOD(RIGHT($Z22,2)+AM$7,12)&lt;10,"0"&amp;MOD(RIGHT($Z22,2)+AM$7,12),MOD(RIGHT($Z22,2)+AM$7,12)))),DB!$F:$F,$Z22,DB!$I:$I,CHOOSE($X$6,$Y$2,$Y$3,$Y$4,),DB!$I:$I,CHOOSE($X$6,$Z$2,$Z$3,$Z$4),DB!$H:$H,1)</f>
        <v>0</v>
      </c>
      <c r="AN22" s="3">
        <f>COUNTIFS(DB!$E:$E,(LEFT($Z22,4)+IF(MOD(RIGHT($Z22,2)+AN$7,12)=0,QUOTIENT(RIGHT($Z22,2)+AN$7,12)-1,QUOTIENT(RIGHT($Z22,2)+AN$7,12)))&amp;IF(RIGHT($Z22,2)+AN$7&lt;10,"0"&amp;MOD(RIGHT($Z22,2)+AN$7,12),IF(MOD(RIGHT($Z22,2)+AN$7,12)=0,12,IF(MOD(RIGHT($Z22,2)+AN$7,12)&lt;10,"0"&amp;MOD(RIGHT($Z22,2)+AN$7,12),MOD(RIGHT($Z22,2)+AN$7,12)))),DB!$F:$F,$Z22,DB!$I:$I,CHOOSE($X$6,$Y$2,$Y$3,$Y$4,),DB!$I:$I,CHOOSE($X$6,$Z$2,$Z$3,$Z$4),DB!$H:$H,1)</f>
        <v>0</v>
      </c>
      <c r="AO22" s="3">
        <f>COUNTIFS(DB!$E:$E,(LEFT($Z22,4)+IF(MOD(RIGHT($Z22,2)+AO$7,12)=0,QUOTIENT(RIGHT($Z22,2)+AO$7,12)-1,QUOTIENT(RIGHT($Z22,2)+AO$7,12)))&amp;IF(RIGHT($Z22,2)+AO$7&lt;10,"0"&amp;MOD(RIGHT($Z22,2)+AO$7,12),IF(MOD(RIGHT($Z22,2)+AO$7,12)=0,12,IF(MOD(RIGHT($Z22,2)+AO$7,12)&lt;10,"0"&amp;MOD(RIGHT($Z22,2)+AO$7,12),MOD(RIGHT($Z22,2)+AO$7,12)))),DB!$F:$F,$Z22,DB!$I:$I,CHOOSE($X$6,$Y$2,$Y$3,$Y$4,),DB!$I:$I,CHOOSE($X$6,$Z$2,$Z$3,$Z$4),DB!$H:$H,1)</f>
        <v>0</v>
      </c>
      <c r="AP22" s="3"/>
      <c r="AQ22" s="3"/>
      <c r="AR22" s="9" t="str">
        <f t="shared" si="14"/>
        <v>201702</v>
      </c>
      <c r="AS22" s="3">
        <f>COUNTIFS(DB!$E:$E,(LEFT($Z22,4)+IF(MOD(RIGHT($Z22,2)+AS$7,12)=0,QUOTIENT(RIGHT($Z22,2)+AS$7,12)-1,QUOTIENT(RIGHT($Z22,2)+AS$7,12)))&amp;IF(RIGHT($Z22,2)+AS$7&lt;10,"0"&amp;MOD(RIGHT($Z22,2)+AS$7,12),IF(MOD(RIGHT($Z22,2)+AS$7,12)=0,12,IF(MOD(RIGHT($Z22,2)+AS$7,12)&lt;10,"0"&amp;MOD(RIGHT($Z22,2)+AS$7,12),MOD(RIGHT($Z22,2)+AS$7,12)))),DB!$F:$F,$Z22,DB!$I:$I,CHOOSE($X$6,$Y$2,$Y$3,$Y$4,),DB!$I:$I,CHOOSE($X$6,$Z$2,$Z$3,$Z$4))</f>
        <v>0</v>
      </c>
      <c r="AT22" s="3">
        <f>COUNTIFS(DB!$E:$E,(LEFT($Z22,4)+IF(MOD(RIGHT($Z22,2)+AT$7,12)=0,QUOTIENT(RIGHT($Z22,2)+AT$7,12)-1,QUOTIENT(RIGHT($Z22,2)+AT$7,12)))&amp;IF(RIGHT($Z22,2)+AT$7&lt;10,"0"&amp;MOD(RIGHT($Z22,2)+AT$7,12),IF(MOD(RIGHT($Z22,2)+AT$7,12)=0,12,IF(MOD(RIGHT($Z22,2)+AT$7,12)&lt;10,"0"&amp;MOD(RIGHT($Z22,2)+AT$7,12),MOD(RIGHT($Z22,2)+AT$7,12)))),DB!$F:$F,$Z22,DB!$I:$I,CHOOSE($X$6,$Y$2,$Y$3,$Y$4,),DB!$I:$I,CHOOSE($X$6,$Z$2,$Z$3,$Z$4))</f>
        <v>0</v>
      </c>
      <c r="AU22" s="3">
        <f>COUNTIFS(DB!$E:$E,(LEFT($Z22,4)+IF(MOD(RIGHT($Z22,2)+AU$7,12)=0,QUOTIENT(RIGHT($Z22,2)+AU$7,12)-1,QUOTIENT(RIGHT($Z22,2)+AU$7,12)))&amp;IF(RIGHT($Z22,2)+AU$7&lt;10,"0"&amp;MOD(RIGHT($Z22,2)+AU$7,12),IF(MOD(RIGHT($Z22,2)+AU$7,12)=0,12,IF(MOD(RIGHT($Z22,2)+AU$7,12)&lt;10,"0"&amp;MOD(RIGHT($Z22,2)+AU$7,12),MOD(RIGHT($Z22,2)+AU$7,12)))),DB!$F:$F,$Z22,DB!$I:$I,CHOOSE($X$6,$Y$2,$Y$3,$Y$4,),DB!$I:$I,CHOOSE($X$6,$Z$2,$Z$3,$Z$4))</f>
        <v>0</v>
      </c>
      <c r="AV22" s="3">
        <f>COUNTIFS(DB!$E:$E,(LEFT($Z22,4)+IF(MOD(RIGHT($Z22,2)+AV$7,12)=0,QUOTIENT(RIGHT($Z22,2)+AV$7,12)-1,QUOTIENT(RIGHT($Z22,2)+AV$7,12)))&amp;IF(RIGHT($Z22,2)+AV$7&lt;10,"0"&amp;MOD(RIGHT($Z22,2)+AV$7,12),IF(MOD(RIGHT($Z22,2)+AV$7,12)=0,12,IF(MOD(RIGHT($Z22,2)+AV$7,12)&lt;10,"0"&amp;MOD(RIGHT($Z22,2)+AV$7,12),MOD(RIGHT($Z22,2)+AV$7,12)))),DB!$F:$F,$Z22,DB!$I:$I,CHOOSE($X$6,$Y$2,$Y$3,$Y$4,),DB!$I:$I,CHOOSE($X$6,$Z$2,$Z$3,$Z$4))</f>
        <v>0</v>
      </c>
      <c r="AW22" s="3">
        <f>COUNTIFS(DB!$E:$E,(LEFT($Z22,4)+IF(MOD(RIGHT($Z22,2)+AW$7,12)=0,QUOTIENT(RIGHT($Z22,2)+AW$7,12)-1,QUOTIENT(RIGHT($Z22,2)+AW$7,12)))&amp;IF(RIGHT($Z22,2)+AW$7&lt;10,"0"&amp;MOD(RIGHT($Z22,2)+AW$7,12),IF(MOD(RIGHT($Z22,2)+AW$7,12)=0,12,IF(MOD(RIGHT($Z22,2)+AW$7,12)&lt;10,"0"&amp;MOD(RIGHT($Z22,2)+AW$7,12),MOD(RIGHT($Z22,2)+AW$7,12)))),DB!$F:$F,$Z22,DB!$I:$I,CHOOSE($X$6,$Y$2,$Y$3,$Y$4,),DB!$I:$I,CHOOSE($X$6,$Z$2,$Z$3,$Z$4))</f>
        <v>0</v>
      </c>
      <c r="AX22" s="3">
        <f>COUNTIFS(DB!$E:$E,(LEFT($Z22,4)+IF(MOD(RIGHT($Z22,2)+AX$7,12)=0,QUOTIENT(RIGHT($Z22,2)+AX$7,12)-1,QUOTIENT(RIGHT($Z22,2)+AX$7,12)))&amp;IF(RIGHT($Z22,2)+AX$7&lt;10,"0"&amp;MOD(RIGHT($Z22,2)+AX$7,12),IF(MOD(RIGHT($Z22,2)+AX$7,12)=0,12,IF(MOD(RIGHT($Z22,2)+AX$7,12)&lt;10,"0"&amp;MOD(RIGHT($Z22,2)+AX$7,12),MOD(RIGHT($Z22,2)+AX$7,12)))),DB!$F:$F,$Z22,DB!$I:$I,CHOOSE($X$6,$Y$2,$Y$3,$Y$4,),DB!$I:$I,CHOOSE($X$6,$Z$2,$Z$3,$Z$4))</f>
        <v>0</v>
      </c>
      <c r="AY22" s="3">
        <f>COUNTIFS(DB!$E:$E,(LEFT($Z22,4)+IF(MOD(RIGHT($Z22,2)+AY$7,12)=0,QUOTIENT(RIGHT($Z22,2)+AY$7,12)-1,QUOTIENT(RIGHT($Z22,2)+AY$7,12)))&amp;IF(RIGHT($Z22,2)+AY$7&lt;10,"0"&amp;MOD(RIGHT($Z22,2)+AY$7,12),IF(MOD(RIGHT($Z22,2)+AY$7,12)=0,12,IF(MOD(RIGHT($Z22,2)+AY$7,12)&lt;10,"0"&amp;MOD(RIGHT($Z22,2)+AY$7,12),MOD(RIGHT($Z22,2)+AY$7,12)))),DB!$F:$F,$Z22,DB!$I:$I,CHOOSE($X$6,$Y$2,$Y$3,$Y$4,),DB!$I:$I,CHOOSE($X$6,$Z$2,$Z$3,$Z$4))</f>
        <v>0</v>
      </c>
      <c r="AZ22" s="3">
        <f>COUNTIFS(DB!$E:$E,(LEFT($Z22,4)+IF(MOD(RIGHT($Z22,2)+AZ$7,12)=0,QUOTIENT(RIGHT($Z22,2)+AZ$7,12)-1,QUOTIENT(RIGHT($Z22,2)+AZ$7,12)))&amp;IF(RIGHT($Z22,2)+AZ$7&lt;10,"0"&amp;MOD(RIGHT($Z22,2)+AZ$7,12),IF(MOD(RIGHT($Z22,2)+AZ$7,12)=0,12,IF(MOD(RIGHT($Z22,2)+AZ$7,12)&lt;10,"0"&amp;MOD(RIGHT($Z22,2)+AZ$7,12),MOD(RIGHT($Z22,2)+AZ$7,12)))),DB!$F:$F,$Z22,DB!$I:$I,CHOOSE($X$6,$Y$2,$Y$3,$Y$4,),DB!$I:$I,CHOOSE($X$6,$Z$2,$Z$3,$Z$4))</f>
        <v>0</v>
      </c>
      <c r="BA22" s="3">
        <f>COUNTIFS(DB!$E:$E,(LEFT($Z22,4)+IF(MOD(RIGHT($Z22,2)+BA$7,12)=0,QUOTIENT(RIGHT($Z22,2)+BA$7,12)-1,QUOTIENT(RIGHT($Z22,2)+BA$7,12)))&amp;IF(RIGHT($Z22,2)+BA$7&lt;10,"0"&amp;MOD(RIGHT($Z22,2)+BA$7,12),IF(MOD(RIGHT($Z22,2)+BA$7,12)=0,12,IF(MOD(RIGHT($Z22,2)+BA$7,12)&lt;10,"0"&amp;MOD(RIGHT($Z22,2)+BA$7,12),MOD(RIGHT($Z22,2)+BA$7,12)))),DB!$F:$F,$Z22,DB!$I:$I,CHOOSE($X$6,$Y$2,$Y$3,$Y$4,),DB!$I:$I,CHOOSE($X$6,$Z$2,$Z$3,$Z$4))</f>
        <v>0</v>
      </c>
      <c r="BB22" s="3">
        <f>COUNTIFS(DB!$E:$E,(LEFT($Z22,4)+IF(MOD(RIGHT($Z22,2)+BB$7,12)=0,QUOTIENT(RIGHT($Z22,2)+BB$7,12)-1,QUOTIENT(RIGHT($Z22,2)+BB$7,12)))&amp;IF(RIGHT($Z22,2)+BB$7&lt;10,"0"&amp;MOD(RIGHT($Z22,2)+BB$7,12),IF(MOD(RIGHT($Z22,2)+BB$7,12)=0,12,IF(MOD(RIGHT($Z22,2)+BB$7,12)&lt;10,"0"&amp;MOD(RIGHT($Z22,2)+BB$7,12),MOD(RIGHT($Z22,2)+BB$7,12)))),DB!$F:$F,$Z22,DB!$I:$I,CHOOSE($X$6,$Y$2,$Y$3,$Y$4,),DB!$I:$I,CHOOSE($X$6,$Z$2,$Z$3,$Z$4))</f>
        <v>0</v>
      </c>
      <c r="BC22" s="3">
        <f>COUNTIFS(DB!$E:$E,(LEFT($Z22,4)+IF(MOD(RIGHT($Z22,2)+BC$7,12)=0,QUOTIENT(RIGHT($Z22,2)+BC$7,12)-1,QUOTIENT(RIGHT($Z22,2)+BC$7,12)))&amp;IF(RIGHT($Z22,2)+BC$7&lt;10,"0"&amp;MOD(RIGHT($Z22,2)+BC$7,12),IF(MOD(RIGHT($Z22,2)+BC$7,12)=0,12,IF(MOD(RIGHT($Z22,2)+BC$7,12)&lt;10,"0"&amp;MOD(RIGHT($Z22,2)+BC$7,12),MOD(RIGHT($Z22,2)+BC$7,12)))),DB!$F:$F,$Z22,DB!$I:$I,CHOOSE($X$6,$Y$2,$Y$3,$Y$4,),DB!$I:$I,CHOOSE($X$6,$Z$2,$Z$3,$Z$4))</f>
        <v>0</v>
      </c>
      <c r="BD22" s="3">
        <f>COUNTIFS(DB!$E:$E,(LEFT($Z22,4)+IF(MOD(RIGHT($Z22,2)+BD$7,12)=0,QUOTIENT(RIGHT($Z22,2)+BD$7,12)-1,QUOTIENT(RIGHT($Z22,2)+BD$7,12)))&amp;IF(RIGHT($Z22,2)+BD$7&lt;10,"0"&amp;MOD(RIGHT($Z22,2)+BD$7,12),IF(MOD(RIGHT($Z22,2)+BD$7,12)=0,12,IF(MOD(RIGHT($Z22,2)+BD$7,12)&lt;10,"0"&amp;MOD(RIGHT($Z22,2)+BD$7,12),MOD(RIGHT($Z22,2)+BD$7,12)))),DB!$F:$F,$Z22,DB!$I:$I,CHOOSE($X$6,$Y$2,$Y$3,$Y$4,),DB!$I:$I,CHOOSE($X$6,$Z$2,$Z$3,$Z$4))</f>
        <v>0</v>
      </c>
      <c r="BE22" s="3">
        <f>COUNTIFS(DB!$E:$E,(LEFT($Z22,4)+IF(MOD(RIGHT($Z22,2)+BE$7,12)=0,QUOTIENT(RIGHT($Z22,2)+BE$7,12)-1,QUOTIENT(RIGHT($Z22,2)+BE$7,12)))&amp;IF(RIGHT($Z22,2)+BE$7&lt;10,"0"&amp;MOD(RIGHT($Z22,2)+BE$7,12),IF(MOD(RIGHT($Z22,2)+BE$7,12)=0,12,IF(MOD(RIGHT($Z22,2)+BE$7,12)&lt;10,"0"&amp;MOD(RIGHT($Z22,2)+BE$7,12),MOD(RIGHT($Z22,2)+BE$7,12)))),DB!$F:$F,$Z22,DB!$I:$I,CHOOSE($X$6,$Y$2,$Y$3,$Y$4,),DB!$I:$I,CHOOSE($X$6,$Z$2,$Z$3,$Z$4))</f>
        <v>0</v>
      </c>
      <c r="BF22" s="3">
        <f>COUNTIFS(DB!$E:$E,(LEFT($Z22,4)+IF(MOD(RIGHT($Z22,2)+BF$7,12)=0,QUOTIENT(RIGHT($Z22,2)+BF$7,12)-1,QUOTIENT(RIGHT($Z22,2)+BF$7,12)))&amp;IF(RIGHT($Z22,2)+BF$7&lt;10,"0"&amp;MOD(RIGHT($Z22,2)+BF$7,12),IF(MOD(RIGHT($Z22,2)+BF$7,12)=0,12,IF(MOD(RIGHT($Z22,2)+BF$7,12)&lt;10,"0"&amp;MOD(RIGHT($Z22,2)+BF$7,12),MOD(RIGHT($Z22,2)+BF$7,12)))),DB!$F:$F,$Z22,DB!$I:$I,CHOOSE($X$6,$Y$2,$Y$3,$Y$4,),DB!$I:$I,CHOOSE($X$6,$Z$2,$Z$3,$Z$4))</f>
        <v>0</v>
      </c>
      <c r="BG22" s="3">
        <f>COUNTIFS(DB!$E:$E,(LEFT($Z22,4)+IF(MOD(RIGHT($Z22,2)+BG$7,12)=0,QUOTIENT(RIGHT($Z22,2)+BG$7,12)-1,QUOTIENT(RIGHT($Z22,2)+BG$7,12)))&amp;IF(RIGHT($Z22,2)+BG$7&lt;10,"0"&amp;MOD(RIGHT($Z22,2)+BG$7,12),IF(MOD(RIGHT($Z22,2)+BG$7,12)=0,12,IF(MOD(RIGHT($Z22,2)+BG$7,12)&lt;10,"0"&amp;MOD(RIGHT($Z22,2)+BG$7,12),MOD(RIGHT($Z22,2)+BG$7,12)))),DB!$F:$F,$Z22,DB!$I:$I,CHOOSE($X$6,$Y$2,$Y$3,$Y$4,),DB!$I:$I,CHOOSE($X$6,$Z$2,$Z$3,$Z$4))</f>
        <v>0</v>
      </c>
      <c r="BH22" s="3"/>
      <c r="BI22" s="3"/>
      <c r="BJ22" s="9" t="str">
        <f t="shared" si="15"/>
        <v>201702</v>
      </c>
      <c r="BK22" s="3">
        <f>SUMIFS(DB!$C:$C,DB!$E:$E,(LEFT($BJ22,4)+IF(MOD(RIGHT($BJ22,2)+BK$7,12)=0,QUOTIENT(RIGHT($BJ22,2)+BK$7,12)-1,QUOTIENT(RIGHT($BJ22,2)+BK$7,12)))&amp;IF(RIGHT($BJ22,2)+BK$7&lt;10,"0"&amp;MOD(RIGHT($BJ22,2)+BK$7,12),IF(MOD(RIGHT($BJ22,2)+BK$7,12)=0,12,IF(MOD(RIGHT($BJ22,2)+BK$7,12)&lt;10,"0"&amp;MOD(RIGHT($BJ22,2)+BK$7,12),MOD(RIGHT($BJ22,2)+BK$7,12)))),DB!$I:$I,CHOOSE($X$6,$Y$2,$Y$3,$Y$4,),DB!$I:$I,CHOOSE($X$6,$Z$2,$Z$3,$Z$4),DB!$F:$F,$BJ22)</f>
        <v>0</v>
      </c>
      <c r="BL22" s="3">
        <f>SUMIFS(DB!$C:$C,DB!$E:$E,(LEFT($BJ22,4)+IF(MOD(RIGHT($BJ22,2)+BL$7,12)=0,QUOTIENT(RIGHT($BJ22,2)+BL$7,12)-1,QUOTIENT(RIGHT($BJ22,2)+BL$7,12)))&amp;IF(RIGHT($BJ22,2)+BL$7&lt;10,"0"&amp;MOD(RIGHT($BJ22,2)+BL$7,12),IF(MOD(RIGHT($BJ22,2)+BL$7,12)=0,12,IF(MOD(RIGHT($BJ22,2)+BL$7,12)&lt;10,"0"&amp;MOD(RIGHT($BJ22,2)+BL$7,12),MOD(RIGHT($BJ22,2)+BL$7,12)))),DB!$I:$I,CHOOSE($X$6,$Y$2,$Y$3,$Y$4,),DB!$I:$I,CHOOSE($X$6,$Z$2,$Z$3,$Z$4),DB!$F:$F,$BJ22)</f>
        <v>0</v>
      </c>
      <c r="BM22" s="3">
        <f>SUMIFS(DB!$C:$C,DB!$E:$E,(LEFT($BJ22,4)+IF(MOD(RIGHT($BJ22,2)+BM$7,12)=0,QUOTIENT(RIGHT($BJ22,2)+BM$7,12)-1,QUOTIENT(RIGHT($BJ22,2)+BM$7,12)))&amp;IF(RIGHT($BJ22,2)+BM$7&lt;10,"0"&amp;MOD(RIGHT($BJ22,2)+BM$7,12),IF(MOD(RIGHT($BJ22,2)+BM$7,12)=0,12,IF(MOD(RIGHT($BJ22,2)+BM$7,12)&lt;10,"0"&amp;MOD(RIGHT($BJ22,2)+BM$7,12),MOD(RIGHT($BJ22,2)+BM$7,12)))),DB!$I:$I,CHOOSE($X$6,$Y$2,$Y$3,$Y$4,),DB!$I:$I,CHOOSE($X$6,$Z$2,$Z$3,$Z$4),DB!$F:$F,$BJ22)</f>
        <v>0</v>
      </c>
      <c r="BN22" s="3">
        <f>SUMIFS(DB!$C:$C,DB!$E:$E,(LEFT($BJ22,4)+IF(MOD(RIGHT($BJ22,2)+BN$7,12)=0,QUOTIENT(RIGHT($BJ22,2)+BN$7,12)-1,QUOTIENT(RIGHT($BJ22,2)+BN$7,12)))&amp;IF(RIGHT($BJ22,2)+BN$7&lt;10,"0"&amp;MOD(RIGHT($BJ22,2)+BN$7,12),IF(MOD(RIGHT($BJ22,2)+BN$7,12)=0,12,IF(MOD(RIGHT($BJ22,2)+BN$7,12)&lt;10,"0"&amp;MOD(RIGHT($BJ22,2)+BN$7,12),MOD(RIGHT($BJ22,2)+BN$7,12)))),DB!$I:$I,CHOOSE($X$6,$Y$2,$Y$3,$Y$4,),DB!$I:$I,CHOOSE($X$6,$Z$2,$Z$3,$Z$4),DB!$F:$F,$BJ22)</f>
        <v>0</v>
      </c>
      <c r="BO22" s="3">
        <f>SUMIFS(DB!$C:$C,DB!$E:$E,(LEFT($BJ22,4)+IF(MOD(RIGHT($BJ22,2)+BO$7,12)=0,QUOTIENT(RIGHT($BJ22,2)+BO$7,12)-1,QUOTIENT(RIGHT($BJ22,2)+BO$7,12)))&amp;IF(RIGHT($BJ22,2)+BO$7&lt;10,"0"&amp;MOD(RIGHT($BJ22,2)+BO$7,12),IF(MOD(RIGHT($BJ22,2)+BO$7,12)=0,12,IF(MOD(RIGHT($BJ22,2)+BO$7,12)&lt;10,"0"&amp;MOD(RIGHT($BJ22,2)+BO$7,12),MOD(RIGHT($BJ22,2)+BO$7,12)))),DB!$I:$I,CHOOSE($X$6,$Y$2,$Y$3,$Y$4,),DB!$I:$I,CHOOSE($X$6,$Z$2,$Z$3,$Z$4),DB!$F:$F,$BJ22)</f>
        <v>0</v>
      </c>
      <c r="BP22" s="3">
        <f>SUMIFS(DB!$C:$C,DB!$E:$E,(LEFT($BJ22,4)+IF(MOD(RIGHT($BJ22,2)+BP$7,12)=0,QUOTIENT(RIGHT($BJ22,2)+BP$7,12)-1,QUOTIENT(RIGHT($BJ22,2)+BP$7,12)))&amp;IF(RIGHT($BJ22,2)+BP$7&lt;10,"0"&amp;MOD(RIGHT($BJ22,2)+BP$7,12),IF(MOD(RIGHT($BJ22,2)+BP$7,12)=0,12,IF(MOD(RIGHT($BJ22,2)+BP$7,12)&lt;10,"0"&amp;MOD(RIGHT($BJ22,2)+BP$7,12),MOD(RIGHT($BJ22,2)+BP$7,12)))),DB!$I:$I,CHOOSE($X$6,$Y$2,$Y$3,$Y$4,),DB!$I:$I,CHOOSE($X$6,$Z$2,$Z$3,$Z$4),DB!$F:$F,$BJ22)</f>
        <v>0</v>
      </c>
      <c r="BQ22" s="3">
        <f>SUMIFS(DB!$C:$C,DB!$E:$E,(LEFT($BJ22,4)+IF(MOD(RIGHT($BJ22,2)+BQ$7,12)=0,QUOTIENT(RIGHT($BJ22,2)+BQ$7,12)-1,QUOTIENT(RIGHT($BJ22,2)+BQ$7,12)))&amp;IF(RIGHT($BJ22,2)+BQ$7&lt;10,"0"&amp;MOD(RIGHT($BJ22,2)+BQ$7,12),IF(MOD(RIGHT($BJ22,2)+BQ$7,12)=0,12,IF(MOD(RIGHT($BJ22,2)+BQ$7,12)&lt;10,"0"&amp;MOD(RIGHT($BJ22,2)+BQ$7,12),MOD(RIGHT($BJ22,2)+BQ$7,12)))),DB!$I:$I,CHOOSE($X$6,$Y$2,$Y$3,$Y$4,),DB!$I:$I,CHOOSE($X$6,$Z$2,$Z$3,$Z$4),DB!$F:$F,$BJ22)</f>
        <v>0</v>
      </c>
      <c r="BR22" s="3">
        <f>SUMIFS(DB!$C:$C,DB!$E:$E,(LEFT($BJ22,4)+IF(MOD(RIGHT($BJ22,2)+BR$7,12)=0,QUOTIENT(RIGHT($BJ22,2)+BR$7,12)-1,QUOTIENT(RIGHT($BJ22,2)+BR$7,12)))&amp;IF(RIGHT($BJ22,2)+BR$7&lt;10,"0"&amp;MOD(RIGHT($BJ22,2)+BR$7,12),IF(MOD(RIGHT($BJ22,2)+BR$7,12)=0,12,IF(MOD(RIGHT($BJ22,2)+BR$7,12)&lt;10,"0"&amp;MOD(RIGHT($BJ22,2)+BR$7,12),MOD(RIGHT($BJ22,2)+BR$7,12)))),DB!$I:$I,CHOOSE($X$6,$Y$2,$Y$3,$Y$4,),DB!$I:$I,CHOOSE($X$6,$Z$2,$Z$3,$Z$4),DB!$F:$F,$BJ22)</f>
        <v>0</v>
      </c>
      <c r="BS22" s="3">
        <f>SUMIFS(DB!$C:$C,DB!$E:$E,(LEFT($BJ22,4)+IF(MOD(RIGHT($BJ22,2)+BS$7,12)=0,QUOTIENT(RIGHT($BJ22,2)+BS$7,12)-1,QUOTIENT(RIGHT($BJ22,2)+BS$7,12)))&amp;IF(RIGHT($BJ22,2)+BS$7&lt;10,"0"&amp;MOD(RIGHT($BJ22,2)+BS$7,12),IF(MOD(RIGHT($BJ22,2)+BS$7,12)=0,12,IF(MOD(RIGHT($BJ22,2)+BS$7,12)&lt;10,"0"&amp;MOD(RIGHT($BJ22,2)+BS$7,12),MOD(RIGHT($BJ22,2)+BS$7,12)))),DB!$I:$I,CHOOSE($X$6,$Y$2,$Y$3,$Y$4,),DB!$I:$I,CHOOSE($X$6,$Z$2,$Z$3,$Z$4),DB!$F:$F,$BJ22)</f>
        <v>0</v>
      </c>
      <c r="BT22" s="3">
        <f>SUMIFS(DB!$C:$C,DB!$E:$E,(LEFT($BJ22,4)+IF(MOD(RIGHT($BJ22,2)+BT$7,12)=0,QUOTIENT(RIGHT($BJ22,2)+BT$7,12)-1,QUOTIENT(RIGHT($BJ22,2)+BT$7,12)))&amp;IF(RIGHT($BJ22,2)+BT$7&lt;10,"0"&amp;MOD(RIGHT($BJ22,2)+BT$7,12),IF(MOD(RIGHT($BJ22,2)+BT$7,12)=0,12,IF(MOD(RIGHT($BJ22,2)+BT$7,12)&lt;10,"0"&amp;MOD(RIGHT($BJ22,2)+BT$7,12),MOD(RIGHT($BJ22,2)+BT$7,12)))),DB!$I:$I,CHOOSE($X$6,$Y$2,$Y$3,$Y$4,),DB!$I:$I,CHOOSE($X$6,$Z$2,$Z$3,$Z$4),DB!$F:$F,$BJ22)</f>
        <v>0</v>
      </c>
      <c r="BU22" s="3">
        <f>SUMIFS(DB!$C:$C,DB!$E:$E,(LEFT($BJ22,4)+IF(MOD(RIGHT($BJ22,2)+BU$7,12)=0,QUOTIENT(RIGHT($BJ22,2)+BU$7,12)-1,QUOTIENT(RIGHT($BJ22,2)+BU$7,12)))&amp;IF(RIGHT($BJ22,2)+BU$7&lt;10,"0"&amp;MOD(RIGHT($BJ22,2)+BU$7,12),IF(MOD(RIGHT($BJ22,2)+BU$7,12)=0,12,IF(MOD(RIGHT($BJ22,2)+BU$7,12)&lt;10,"0"&amp;MOD(RIGHT($BJ22,2)+BU$7,12),MOD(RIGHT($BJ22,2)+BU$7,12)))),DB!$I:$I,CHOOSE($X$6,$Y$2,$Y$3,$Y$4,),DB!$I:$I,CHOOSE($X$6,$Z$2,$Z$3,$Z$4),DB!$F:$F,$BJ22)</f>
        <v>0</v>
      </c>
      <c r="BV22" s="3">
        <f>SUMIFS(DB!$C:$C,DB!$E:$E,(LEFT($BJ22,4)+IF(MOD(RIGHT($BJ22,2)+BV$7,12)=0,QUOTIENT(RIGHT($BJ22,2)+BV$7,12)-1,QUOTIENT(RIGHT($BJ22,2)+BV$7,12)))&amp;IF(RIGHT($BJ22,2)+BV$7&lt;10,"0"&amp;MOD(RIGHT($BJ22,2)+BV$7,12),IF(MOD(RIGHT($BJ22,2)+BV$7,12)=0,12,IF(MOD(RIGHT($BJ22,2)+BV$7,12)&lt;10,"0"&amp;MOD(RIGHT($BJ22,2)+BV$7,12),MOD(RIGHT($BJ22,2)+BV$7,12)))),DB!$I:$I,CHOOSE($X$6,$Y$2,$Y$3,$Y$4,),DB!$I:$I,CHOOSE($X$6,$Z$2,$Z$3,$Z$4),DB!$F:$F,$BJ22)</f>
        <v>0</v>
      </c>
      <c r="BW22" s="3">
        <f>SUMIFS(DB!$C:$C,DB!$E:$E,(LEFT($BJ22,4)+IF(MOD(RIGHT($BJ22,2)+BW$7,12)=0,QUOTIENT(RIGHT($BJ22,2)+BW$7,12)-1,QUOTIENT(RIGHT($BJ22,2)+BW$7,12)))&amp;IF(RIGHT($BJ22,2)+BW$7&lt;10,"0"&amp;MOD(RIGHT($BJ22,2)+BW$7,12),IF(MOD(RIGHT($BJ22,2)+BW$7,12)=0,12,IF(MOD(RIGHT($BJ22,2)+BW$7,12)&lt;10,"0"&amp;MOD(RIGHT($BJ22,2)+BW$7,12),MOD(RIGHT($BJ22,2)+BW$7,12)))),DB!$I:$I,CHOOSE($X$6,$Y$2,$Y$3,$Y$4,),DB!$I:$I,CHOOSE($X$6,$Z$2,$Z$3,$Z$4),DB!$F:$F,$BJ22)</f>
        <v>0</v>
      </c>
      <c r="BX22" s="3">
        <f>SUMIFS(DB!$C:$C,DB!$E:$E,(LEFT($BJ22,4)+IF(MOD(RIGHT($BJ22,2)+BX$7,12)=0,QUOTIENT(RIGHT($BJ22,2)+BX$7,12)-1,QUOTIENT(RIGHT($BJ22,2)+BX$7,12)))&amp;IF(RIGHT($BJ22,2)+BX$7&lt;10,"0"&amp;MOD(RIGHT($BJ22,2)+BX$7,12),IF(MOD(RIGHT($BJ22,2)+BX$7,12)=0,12,IF(MOD(RIGHT($BJ22,2)+BX$7,12)&lt;10,"0"&amp;MOD(RIGHT($BJ22,2)+BX$7,12),MOD(RIGHT($BJ22,2)+BX$7,12)))),DB!$I:$I,CHOOSE($X$6,$Y$2,$Y$3,$Y$4,),DB!$I:$I,CHOOSE($X$6,$Z$2,$Z$3,$Z$4),DB!$F:$F,$BJ22)</f>
        <v>0</v>
      </c>
      <c r="BY22" s="3">
        <f>SUMIFS(DB!$C:$C,DB!$E:$E,(LEFT($BJ22,4)+IF(MOD(RIGHT($BJ22,2)+BY$7,12)=0,QUOTIENT(RIGHT($BJ22,2)+BY$7,12)-1,QUOTIENT(RIGHT($BJ22,2)+BY$7,12)))&amp;IF(RIGHT($BJ22,2)+BY$7&lt;10,"0"&amp;MOD(RIGHT($BJ22,2)+BY$7,12),IF(MOD(RIGHT($BJ22,2)+BY$7,12)=0,12,IF(MOD(RIGHT($BJ22,2)+BY$7,12)&lt;10,"0"&amp;MOD(RIGHT($BJ22,2)+BY$7,12),MOD(RIGHT($BJ22,2)+BY$7,12)))),DB!$I:$I,CHOOSE($X$6,$Y$2,$Y$3,$Y$4,),DB!$I:$I,CHOOSE($X$6,$Z$2,$Z$3,$Z$4),DB!$F:$F,$BJ22)</f>
        <v>0</v>
      </c>
      <c r="BZ22" s="3"/>
      <c r="CB22" s="9" t="str">
        <f t="shared" si="16"/>
        <v>201702</v>
      </c>
      <c r="CC22" s="16">
        <f t="shared" si="17"/>
        <v>0</v>
      </c>
      <c r="CD22" s="16">
        <f t="shared" si="18"/>
        <v>0</v>
      </c>
      <c r="CE22" s="16">
        <f t="shared" si="19"/>
        <v>0</v>
      </c>
      <c r="CF22" s="16">
        <f t="shared" si="20"/>
        <v>0</v>
      </c>
      <c r="CG22" s="16">
        <f t="shared" si="21"/>
        <v>0</v>
      </c>
      <c r="CH22" s="16">
        <f t="shared" si="22"/>
        <v>0</v>
      </c>
      <c r="CI22" s="16">
        <f t="shared" si="23"/>
        <v>0</v>
      </c>
      <c r="CJ22" s="16">
        <f t="shared" si="24"/>
        <v>0</v>
      </c>
      <c r="CK22" s="16">
        <f t="shared" si="25"/>
        <v>0</v>
      </c>
      <c r="CL22" s="16">
        <f t="shared" si="26"/>
        <v>0</v>
      </c>
      <c r="CM22" s="16">
        <f t="shared" si="27"/>
        <v>0</v>
      </c>
      <c r="CN22" s="16">
        <f t="shared" si="28"/>
        <v>0</v>
      </c>
      <c r="CO22" s="16">
        <f t="shared" si="29"/>
        <v>0</v>
      </c>
      <c r="CP22" s="16">
        <f t="shared" si="30"/>
        <v>0</v>
      </c>
      <c r="CQ22" s="16">
        <f t="shared" si="31"/>
        <v>0</v>
      </c>
      <c r="CT22" s="9" t="str">
        <f t="shared" si="32"/>
        <v>201702</v>
      </c>
      <c r="CU22" s="16">
        <f t="shared" si="33"/>
        <v>0</v>
      </c>
      <c r="CV22" s="16">
        <f t="shared" si="34"/>
        <v>0</v>
      </c>
      <c r="CW22" s="16">
        <f t="shared" si="35"/>
        <v>0</v>
      </c>
      <c r="CX22" s="16">
        <f t="shared" si="36"/>
        <v>0</v>
      </c>
      <c r="CY22" s="16">
        <f t="shared" si="37"/>
        <v>0</v>
      </c>
      <c r="CZ22" s="16">
        <f t="shared" si="38"/>
        <v>0</v>
      </c>
      <c r="DA22" s="16">
        <f t="shared" si="39"/>
        <v>0</v>
      </c>
      <c r="DB22" s="16">
        <f t="shared" si="40"/>
        <v>0</v>
      </c>
      <c r="DC22" s="16">
        <f t="shared" si="41"/>
        <v>0</v>
      </c>
      <c r="DD22" s="16">
        <f t="shared" si="42"/>
        <v>0</v>
      </c>
      <c r="DE22" s="16">
        <f t="shared" si="43"/>
        <v>0</v>
      </c>
      <c r="DF22" s="16">
        <f t="shared" si="44"/>
        <v>0</v>
      </c>
      <c r="DG22" s="16">
        <f t="shared" si="45"/>
        <v>0</v>
      </c>
      <c r="DH22" s="16">
        <f t="shared" si="46"/>
        <v>0</v>
      </c>
      <c r="DI22" s="16">
        <f t="shared" si="47"/>
        <v>0</v>
      </c>
    </row>
    <row r="23" spans="1:113" x14ac:dyDescent="0.2">
      <c r="A23">
        <f t="shared" si="49"/>
        <v>14</v>
      </c>
      <c r="B23" s="6" t="str">
        <f t="shared" si="50"/>
        <v>201703</v>
      </c>
      <c r="C23" s="3">
        <f>COUNTIFS(DB!$G:$G,1,DB!$F:$F,"&lt;="&amp;B23)</f>
        <v>272</v>
      </c>
      <c r="D23" s="3">
        <f t="shared" si="48"/>
        <v>0</v>
      </c>
      <c r="E23" s="15">
        <f t="shared" si="51"/>
        <v>0</v>
      </c>
      <c r="F23" s="17">
        <f>COUNTIFS(DB!$E:$E,$B23,DB!$I:$I,$Y$2,DB!$I:$I,$Z$2,DB!$H:$H,1)</f>
        <v>0</v>
      </c>
      <c r="G23" s="18">
        <f>COUNTIFS(DB!$E:$E,$B23,DB!$I:$I,$Y$3,DB!$I:$I,$Z$3,DB!$H:$H,1)</f>
        <v>0</v>
      </c>
      <c r="H23" s="18">
        <f>COUNTIFS(DB!$E:$E,$B23,DB!$I:$I,$Y$4,DB!$I:$I,$Z$4,DB!$H:$H,1)</f>
        <v>0</v>
      </c>
      <c r="I23" s="17">
        <f>COUNTIFS(DB!$E:$E,$B23,DB!$F:$F,$B23,DB!$I:$I,$Y$2,DB!$I:$I,$Z$2,DB!$H:$H,1)</f>
        <v>0</v>
      </c>
      <c r="J23" s="18">
        <f>COUNTIFS(DB!$E:$E,$B23,DB!$F:$F,$B23,DB!$I:$I,$Y$3,DB!$I:$I,$Z$3,DB!$H:$H,1)</f>
        <v>0</v>
      </c>
      <c r="K23" s="18">
        <f>COUNTIFS(DB!$E:$E,$B23,DB!$F:$F,$B23,DB!$I:$I,$Y$4,DB!$I:$I,$Z$4,DB!$H:$H,1)</f>
        <v>0</v>
      </c>
      <c r="L23" s="18"/>
      <c r="M23" s="3">
        <f>SUMIFS(DB!$C:$C,DB!$E:$E,$B23)</f>
        <v>0</v>
      </c>
      <c r="N23" s="3">
        <f>SUMIFS(DB!$C:$C,DB!$E:$E,$B23,DB!$I:$I,$Y$2,DB!$I:$I,$Z$2)</f>
        <v>0</v>
      </c>
      <c r="O23" s="3">
        <f>SUMIFS(DB!$C:$C,DB!$E:$E,$B23,DB!$I:$I,$Y$3,DB!$I:$I,$Z$3)</f>
        <v>0</v>
      </c>
      <c r="P23" s="3">
        <f>SUMIFS(DB!$C:$C,DB!$E:$E,$B23,DB!$I:$I,$Y$4,DB!$I:$I,$Z$4)</f>
        <v>0</v>
      </c>
      <c r="Q23" s="3"/>
      <c r="R23" s="15">
        <f t="shared" si="52"/>
        <v>0</v>
      </c>
      <c r="S23" s="17">
        <f>SUMIFS(DB!$C:$C,DB!$E:$E,(LEFT($Z23,4)+IF(RIGHT($Z23,2)+AA$7=12,0,QUOTIENT(RIGHT($Z23,2)+AA$7,12)))&amp;IF(RIGHT($Z23,2)+AA$7&lt;10,"0"&amp;MOD(RIGHT($Z23,2)+AA$7,12),IF(MOD(RIGHT($Z23,2)+AA$7,12)=0,12,IF(MOD(RIGHT($Z23,2)+AA$7,12)&lt;10,"0"&amp;MOD(RIGHT($Z23,2)+AA$7,12),MOD(RIGHT($Z23,2)+AA$7,12)))),DB!$F:$F,$Z23,DB!$I:$I,$Y$2,DB!$I:$I,$Z$2)</f>
        <v>0</v>
      </c>
      <c r="T23" s="18">
        <f>SUMIFS(DB!$C:$C,DB!$E:$E,(LEFT($Z23,4)+IF(RIGHT($Z23,2)+AA$7=12,0,QUOTIENT(RIGHT($Z23,2)+AA$7,12)))&amp;IF(RIGHT($Z23,2)+AA$7&lt;10,"0"&amp;MOD(RIGHT($Z23,2)+AA$7,12),IF(MOD(RIGHT($Z23,2)+AA$7,12)=0,12,IF(MOD(RIGHT($Z23,2)+AA$7,12)&lt;10,"0"&amp;MOD(RIGHT($Z23,2)+AA$7,12),MOD(RIGHT($Z23,2)+AA$7,12)))),DB!$F:$F,$Z23,DB!$I:$I,$Y$3,DB!$I:$I,$Z$3)</f>
        <v>0</v>
      </c>
      <c r="U23" s="18">
        <f>SUMIFS(DB!$C:$C,DB!$E:$E,(LEFT($Z23,4)+IF(RIGHT($Z23,2)+AA$7=12,0,QUOTIENT(RIGHT($Z23,2)+AA$7,12)))&amp;IF(RIGHT($Z23,2)+AA$7&lt;10,"0"&amp;MOD(RIGHT($Z23,2)+AA$7,12),IF(MOD(RIGHT($Z23,2)+AA$7,12)=0,12,IF(MOD(RIGHT($Z23,2)+AA$7,12)&lt;10,"0"&amp;MOD(RIGHT($Z23,2)+AA$7,12),MOD(RIGHT($Z23,2)+AA$7,12)))),DB!$F:$F,$Z23,DB!$I:$I,$Y$4,DB!$I:$I,$Z$4)</f>
        <v>0</v>
      </c>
      <c r="V23" s="18"/>
      <c r="Z23" s="6" t="str">
        <f t="shared" si="13"/>
        <v>201703</v>
      </c>
      <c r="AA23" s="3">
        <f>COUNTIFS(DB!$E:$E,(LEFT($Z23,4)+IF(MOD(RIGHT($Z23,2)+AA$7,12)=0,QUOTIENT(RIGHT($Z23,2)+AA$7,12)-1,QUOTIENT(RIGHT($Z23,2)+AA$7,12)))&amp;IF(RIGHT($Z23,2)+AA$7&lt;10,"0"&amp;MOD(RIGHT($Z23,2)+AA$7,12),IF(MOD(RIGHT($Z23,2)+AA$7,12)=0,12,IF(MOD(RIGHT($Z23,2)+AA$7,12)&lt;10,"0"&amp;MOD(RIGHT($Z23,2)+AA$7,12),MOD(RIGHT($Z23,2)+AA$7,12)))),DB!$F:$F,$Z23,DB!$I:$I,CHOOSE($X$6,$Y$2,$Y$3,$Y$4,),DB!$I:$I,CHOOSE($X$6,$Z$2,$Z$3,$Z$4),DB!$H:$H,1)</f>
        <v>0</v>
      </c>
      <c r="AB23" s="3">
        <f>COUNTIFS(DB!$E:$E,(LEFT($Z23,4)+IF(MOD(RIGHT($Z23,2)+AB$7,12)=0,QUOTIENT(RIGHT($Z23,2)+AB$7,12)-1,QUOTIENT(RIGHT($Z23,2)+AB$7,12)))&amp;IF(RIGHT($Z23,2)+AB$7&lt;10,"0"&amp;MOD(RIGHT($Z23,2)+AB$7,12),IF(MOD(RIGHT($Z23,2)+AB$7,12)=0,12,IF(MOD(RIGHT($Z23,2)+AB$7,12)&lt;10,"0"&amp;MOD(RIGHT($Z23,2)+AB$7,12),MOD(RIGHT($Z23,2)+AB$7,12)))),DB!$F:$F,$Z23,DB!$I:$I,CHOOSE($X$6,$Y$2,$Y$3,$Y$4,),DB!$I:$I,CHOOSE($X$6,$Z$2,$Z$3,$Z$4),DB!$H:$H,1)</f>
        <v>0</v>
      </c>
      <c r="AC23" s="3">
        <f>COUNTIFS(DB!$E:$E,(LEFT($Z23,4)+IF(MOD(RIGHT($Z23,2)+AC$7,12)=0,QUOTIENT(RIGHT($Z23,2)+AC$7,12)-1,QUOTIENT(RIGHT($Z23,2)+AC$7,12)))&amp;IF(RIGHT($Z23,2)+AC$7&lt;10,"0"&amp;MOD(RIGHT($Z23,2)+AC$7,12),IF(MOD(RIGHT($Z23,2)+AC$7,12)=0,12,IF(MOD(RIGHT($Z23,2)+AC$7,12)&lt;10,"0"&amp;MOD(RIGHT($Z23,2)+AC$7,12),MOD(RIGHT($Z23,2)+AC$7,12)))),DB!$F:$F,$Z23,DB!$I:$I,CHOOSE($X$6,$Y$2,$Y$3,$Y$4,),DB!$I:$I,CHOOSE($X$6,$Z$2,$Z$3,$Z$4),DB!$H:$H,1)</f>
        <v>0</v>
      </c>
      <c r="AD23" s="3">
        <f>COUNTIFS(DB!$E:$E,(LEFT($Z23,4)+IF(MOD(RIGHT($Z23,2)+AD$7,12)=0,QUOTIENT(RIGHT($Z23,2)+AD$7,12)-1,QUOTIENT(RIGHT($Z23,2)+AD$7,12)))&amp;IF(RIGHT($Z23,2)+AD$7&lt;10,"0"&amp;MOD(RIGHT($Z23,2)+AD$7,12),IF(MOD(RIGHT($Z23,2)+AD$7,12)=0,12,IF(MOD(RIGHT($Z23,2)+AD$7,12)&lt;10,"0"&amp;MOD(RIGHT($Z23,2)+AD$7,12),MOD(RIGHT($Z23,2)+AD$7,12)))),DB!$F:$F,$Z23,DB!$I:$I,CHOOSE($X$6,$Y$2,$Y$3,$Y$4,),DB!$I:$I,CHOOSE($X$6,$Z$2,$Z$3,$Z$4),DB!$H:$H,1)</f>
        <v>0</v>
      </c>
      <c r="AE23" s="3">
        <f>COUNTIFS(DB!$E:$E,(LEFT($Z23,4)+IF(MOD(RIGHT($Z23,2)+AE$7,12)=0,QUOTIENT(RIGHT($Z23,2)+AE$7,12)-1,QUOTIENT(RIGHT($Z23,2)+AE$7,12)))&amp;IF(RIGHT($Z23,2)+AE$7&lt;10,"0"&amp;MOD(RIGHT($Z23,2)+AE$7,12),IF(MOD(RIGHT($Z23,2)+AE$7,12)=0,12,IF(MOD(RIGHT($Z23,2)+AE$7,12)&lt;10,"0"&amp;MOD(RIGHT($Z23,2)+AE$7,12),MOD(RIGHT($Z23,2)+AE$7,12)))),DB!$F:$F,$Z23,DB!$I:$I,CHOOSE($X$6,$Y$2,$Y$3,$Y$4,),DB!$I:$I,CHOOSE($X$6,$Z$2,$Z$3,$Z$4),DB!$H:$H,1)</f>
        <v>0</v>
      </c>
      <c r="AF23" s="3">
        <f>COUNTIFS(DB!$E:$E,(LEFT($Z23,4)+IF(MOD(RIGHT($Z23,2)+AF$7,12)=0,QUOTIENT(RIGHT($Z23,2)+AF$7,12)-1,QUOTIENT(RIGHT($Z23,2)+AF$7,12)))&amp;IF(RIGHT($Z23,2)+AF$7&lt;10,"0"&amp;MOD(RIGHT($Z23,2)+AF$7,12),IF(MOD(RIGHT($Z23,2)+AF$7,12)=0,12,IF(MOD(RIGHT($Z23,2)+AF$7,12)&lt;10,"0"&amp;MOD(RIGHT($Z23,2)+AF$7,12),MOD(RIGHT($Z23,2)+AF$7,12)))),DB!$F:$F,$Z23,DB!$I:$I,CHOOSE($X$6,$Y$2,$Y$3,$Y$4,),DB!$I:$I,CHOOSE($X$6,$Z$2,$Z$3,$Z$4),DB!$H:$H,1)</f>
        <v>0</v>
      </c>
      <c r="AG23" s="3">
        <f>COUNTIFS(DB!$E:$E,(LEFT($Z23,4)+IF(MOD(RIGHT($Z23,2)+AG$7,12)=0,QUOTIENT(RIGHT($Z23,2)+AG$7,12)-1,QUOTIENT(RIGHT($Z23,2)+AG$7,12)))&amp;IF(RIGHT($Z23,2)+AG$7&lt;10,"0"&amp;MOD(RIGHT($Z23,2)+AG$7,12),IF(MOD(RIGHT($Z23,2)+AG$7,12)=0,12,IF(MOD(RIGHT($Z23,2)+AG$7,12)&lt;10,"0"&amp;MOD(RIGHT($Z23,2)+AG$7,12),MOD(RIGHT($Z23,2)+AG$7,12)))),DB!$F:$F,$Z23,DB!$I:$I,CHOOSE($X$6,$Y$2,$Y$3,$Y$4,),DB!$I:$I,CHOOSE($X$6,$Z$2,$Z$3,$Z$4),DB!$H:$H,1)</f>
        <v>0</v>
      </c>
      <c r="AH23" s="3">
        <f>COUNTIFS(DB!$E:$E,(LEFT($Z23,4)+IF(MOD(RIGHT($Z23,2)+AH$7,12)=0,QUOTIENT(RIGHT($Z23,2)+AH$7,12)-1,QUOTIENT(RIGHT($Z23,2)+AH$7,12)))&amp;IF(RIGHT($Z23,2)+AH$7&lt;10,"0"&amp;MOD(RIGHT($Z23,2)+AH$7,12),IF(MOD(RIGHT($Z23,2)+AH$7,12)=0,12,IF(MOD(RIGHT($Z23,2)+AH$7,12)&lt;10,"0"&amp;MOD(RIGHT($Z23,2)+AH$7,12),MOD(RIGHT($Z23,2)+AH$7,12)))),DB!$F:$F,$Z23,DB!$I:$I,CHOOSE($X$6,$Y$2,$Y$3,$Y$4,),DB!$I:$I,CHOOSE($X$6,$Z$2,$Z$3,$Z$4),DB!$H:$H,1)</f>
        <v>0</v>
      </c>
      <c r="AI23" s="3">
        <f>COUNTIFS(DB!$E:$E,(LEFT($Z23,4)+IF(MOD(RIGHT($Z23,2)+AI$7,12)=0,QUOTIENT(RIGHT($Z23,2)+AI$7,12)-1,QUOTIENT(RIGHT($Z23,2)+AI$7,12)))&amp;IF(RIGHT($Z23,2)+AI$7&lt;10,"0"&amp;MOD(RIGHT($Z23,2)+AI$7,12),IF(MOD(RIGHT($Z23,2)+AI$7,12)=0,12,IF(MOD(RIGHT($Z23,2)+AI$7,12)&lt;10,"0"&amp;MOD(RIGHT($Z23,2)+AI$7,12),MOD(RIGHT($Z23,2)+AI$7,12)))),DB!$F:$F,$Z23,DB!$I:$I,CHOOSE($X$6,$Y$2,$Y$3,$Y$4,),DB!$I:$I,CHOOSE($X$6,$Z$2,$Z$3,$Z$4),DB!$H:$H,1)</f>
        <v>0</v>
      </c>
      <c r="AJ23" s="3">
        <f>COUNTIFS(DB!$E:$E,(LEFT($Z23,4)+IF(MOD(RIGHT($Z23,2)+AJ$7,12)=0,QUOTIENT(RIGHT($Z23,2)+AJ$7,12)-1,QUOTIENT(RIGHT($Z23,2)+AJ$7,12)))&amp;IF(RIGHT($Z23,2)+AJ$7&lt;10,"0"&amp;MOD(RIGHT($Z23,2)+AJ$7,12),IF(MOD(RIGHT($Z23,2)+AJ$7,12)=0,12,IF(MOD(RIGHT($Z23,2)+AJ$7,12)&lt;10,"0"&amp;MOD(RIGHT($Z23,2)+AJ$7,12),MOD(RIGHT($Z23,2)+AJ$7,12)))),DB!$F:$F,$Z23,DB!$I:$I,CHOOSE($X$6,$Y$2,$Y$3,$Y$4,),DB!$I:$I,CHOOSE($X$6,$Z$2,$Z$3,$Z$4),DB!$H:$H,1)</f>
        <v>0</v>
      </c>
      <c r="AK23" s="3">
        <f>COUNTIFS(DB!$E:$E,(LEFT($Z23,4)+IF(MOD(RIGHT($Z23,2)+AK$7,12)=0,QUOTIENT(RIGHT($Z23,2)+AK$7,12)-1,QUOTIENT(RIGHT($Z23,2)+AK$7,12)))&amp;IF(RIGHT($Z23,2)+AK$7&lt;10,"0"&amp;MOD(RIGHT($Z23,2)+AK$7,12),IF(MOD(RIGHT($Z23,2)+AK$7,12)=0,12,IF(MOD(RIGHT($Z23,2)+AK$7,12)&lt;10,"0"&amp;MOD(RIGHT($Z23,2)+AK$7,12),MOD(RIGHT($Z23,2)+AK$7,12)))),DB!$F:$F,$Z23,DB!$I:$I,CHOOSE($X$6,$Y$2,$Y$3,$Y$4,),DB!$I:$I,CHOOSE($X$6,$Z$2,$Z$3,$Z$4),DB!$H:$H,1)</f>
        <v>0</v>
      </c>
      <c r="AL23" s="3">
        <f>COUNTIFS(DB!$E:$E,(LEFT($Z23,4)+IF(MOD(RIGHT($Z23,2)+AL$7,12)=0,QUOTIENT(RIGHT($Z23,2)+AL$7,12)-1,QUOTIENT(RIGHT($Z23,2)+AL$7,12)))&amp;IF(RIGHT($Z23,2)+AL$7&lt;10,"0"&amp;MOD(RIGHT($Z23,2)+AL$7,12),IF(MOD(RIGHT($Z23,2)+AL$7,12)=0,12,IF(MOD(RIGHT($Z23,2)+AL$7,12)&lt;10,"0"&amp;MOD(RIGHT($Z23,2)+AL$7,12),MOD(RIGHT($Z23,2)+AL$7,12)))),DB!$F:$F,$Z23,DB!$I:$I,CHOOSE($X$6,$Y$2,$Y$3,$Y$4,),DB!$I:$I,CHOOSE($X$6,$Z$2,$Z$3,$Z$4),DB!$H:$H,1)</f>
        <v>0</v>
      </c>
      <c r="AM23" s="3">
        <f>COUNTIFS(DB!$E:$E,(LEFT($Z23,4)+IF(MOD(RIGHT($Z23,2)+AM$7,12)=0,QUOTIENT(RIGHT($Z23,2)+AM$7,12)-1,QUOTIENT(RIGHT($Z23,2)+AM$7,12)))&amp;IF(RIGHT($Z23,2)+AM$7&lt;10,"0"&amp;MOD(RIGHT($Z23,2)+AM$7,12),IF(MOD(RIGHT($Z23,2)+AM$7,12)=0,12,IF(MOD(RIGHT($Z23,2)+AM$7,12)&lt;10,"0"&amp;MOD(RIGHT($Z23,2)+AM$7,12),MOD(RIGHT($Z23,2)+AM$7,12)))),DB!$F:$F,$Z23,DB!$I:$I,CHOOSE($X$6,$Y$2,$Y$3,$Y$4,),DB!$I:$I,CHOOSE($X$6,$Z$2,$Z$3,$Z$4),DB!$H:$H,1)</f>
        <v>0</v>
      </c>
      <c r="AN23" s="3">
        <f>COUNTIFS(DB!$E:$E,(LEFT($Z23,4)+IF(MOD(RIGHT($Z23,2)+AN$7,12)=0,QUOTIENT(RIGHT($Z23,2)+AN$7,12)-1,QUOTIENT(RIGHT($Z23,2)+AN$7,12)))&amp;IF(RIGHT($Z23,2)+AN$7&lt;10,"0"&amp;MOD(RIGHT($Z23,2)+AN$7,12),IF(MOD(RIGHT($Z23,2)+AN$7,12)=0,12,IF(MOD(RIGHT($Z23,2)+AN$7,12)&lt;10,"0"&amp;MOD(RIGHT($Z23,2)+AN$7,12),MOD(RIGHT($Z23,2)+AN$7,12)))),DB!$F:$F,$Z23,DB!$I:$I,CHOOSE($X$6,$Y$2,$Y$3,$Y$4,),DB!$I:$I,CHOOSE($X$6,$Z$2,$Z$3,$Z$4),DB!$H:$H,1)</f>
        <v>0</v>
      </c>
      <c r="AO23" s="3">
        <f>COUNTIFS(DB!$E:$E,(LEFT($Z23,4)+IF(MOD(RIGHT($Z23,2)+AO$7,12)=0,QUOTIENT(RIGHT($Z23,2)+AO$7,12)-1,QUOTIENT(RIGHT($Z23,2)+AO$7,12)))&amp;IF(RIGHT($Z23,2)+AO$7&lt;10,"0"&amp;MOD(RIGHT($Z23,2)+AO$7,12),IF(MOD(RIGHT($Z23,2)+AO$7,12)=0,12,IF(MOD(RIGHT($Z23,2)+AO$7,12)&lt;10,"0"&amp;MOD(RIGHT($Z23,2)+AO$7,12),MOD(RIGHT($Z23,2)+AO$7,12)))),DB!$F:$F,$Z23,DB!$I:$I,CHOOSE($X$6,$Y$2,$Y$3,$Y$4,),DB!$I:$I,CHOOSE($X$6,$Z$2,$Z$3,$Z$4),DB!$H:$H,1)</f>
        <v>0</v>
      </c>
      <c r="AP23" s="3"/>
      <c r="AQ23" s="3"/>
      <c r="AR23" s="9" t="str">
        <f t="shared" si="14"/>
        <v>201703</v>
      </c>
      <c r="AS23" s="3">
        <f>COUNTIFS(DB!$E:$E,(LEFT($Z23,4)+IF(MOD(RIGHT($Z23,2)+AS$7,12)=0,QUOTIENT(RIGHT($Z23,2)+AS$7,12)-1,QUOTIENT(RIGHT($Z23,2)+AS$7,12)))&amp;IF(RIGHT($Z23,2)+AS$7&lt;10,"0"&amp;MOD(RIGHT($Z23,2)+AS$7,12),IF(MOD(RIGHT($Z23,2)+AS$7,12)=0,12,IF(MOD(RIGHT($Z23,2)+AS$7,12)&lt;10,"0"&amp;MOD(RIGHT($Z23,2)+AS$7,12),MOD(RIGHT($Z23,2)+AS$7,12)))),DB!$F:$F,$Z23,DB!$I:$I,CHOOSE($X$6,$Y$2,$Y$3,$Y$4,),DB!$I:$I,CHOOSE($X$6,$Z$2,$Z$3,$Z$4))</f>
        <v>0</v>
      </c>
      <c r="AT23" s="3">
        <f>COUNTIFS(DB!$E:$E,(LEFT($Z23,4)+IF(MOD(RIGHT($Z23,2)+AT$7,12)=0,QUOTIENT(RIGHT($Z23,2)+AT$7,12)-1,QUOTIENT(RIGHT($Z23,2)+AT$7,12)))&amp;IF(RIGHT($Z23,2)+AT$7&lt;10,"0"&amp;MOD(RIGHT($Z23,2)+AT$7,12),IF(MOD(RIGHT($Z23,2)+AT$7,12)=0,12,IF(MOD(RIGHT($Z23,2)+AT$7,12)&lt;10,"0"&amp;MOD(RIGHT($Z23,2)+AT$7,12),MOD(RIGHT($Z23,2)+AT$7,12)))),DB!$F:$F,$Z23,DB!$I:$I,CHOOSE($X$6,$Y$2,$Y$3,$Y$4,),DB!$I:$I,CHOOSE($X$6,$Z$2,$Z$3,$Z$4))</f>
        <v>0</v>
      </c>
      <c r="AU23" s="3">
        <f>COUNTIFS(DB!$E:$E,(LEFT($Z23,4)+IF(MOD(RIGHT($Z23,2)+AU$7,12)=0,QUOTIENT(RIGHT($Z23,2)+AU$7,12)-1,QUOTIENT(RIGHT($Z23,2)+AU$7,12)))&amp;IF(RIGHT($Z23,2)+AU$7&lt;10,"0"&amp;MOD(RIGHT($Z23,2)+AU$7,12),IF(MOD(RIGHT($Z23,2)+AU$7,12)=0,12,IF(MOD(RIGHT($Z23,2)+AU$7,12)&lt;10,"0"&amp;MOD(RIGHT($Z23,2)+AU$7,12),MOD(RIGHT($Z23,2)+AU$7,12)))),DB!$F:$F,$Z23,DB!$I:$I,CHOOSE($X$6,$Y$2,$Y$3,$Y$4,),DB!$I:$I,CHOOSE($X$6,$Z$2,$Z$3,$Z$4))</f>
        <v>0</v>
      </c>
      <c r="AV23" s="3">
        <f>COUNTIFS(DB!$E:$E,(LEFT($Z23,4)+IF(MOD(RIGHT($Z23,2)+AV$7,12)=0,QUOTIENT(RIGHT($Z23,2)+AV$7,12)-1,QUOTIENT(RIGHT($Z23,2)+AV$7,12)))&amp;IF(RIGHT($Z23,2)+AV$7&lt;10,"0"&amp;MOD(RIGHT($Z23,2)+AV$7,12),IF(MOD(RIGHT($Z23,2)+AV$7,12)=0,12,IF(MOD(RIGHT($Z23,2)+AV$7,12)&lt;10,"0"&amp;MOD(RIGHT($Z23,2)+AV$7,12),MOD(RIGHT($Z23,2)+AV$7,12)))),DB!$F:$F,$Z23,DB!$I:$I,CHOOSE($X$6,$Y$2,$Y$3,$Y$4,),DB!$I:$I,CHOOSE($X$6,$Z$2,$Z$3,$Z$4))</f>
        <v>0</v>
      </c>
      <c r="AW23" s="3">
        <f>COUNTIFS(DB!$E:$E,(LEFT($Z23,4)+IF(MOD(RIGHT($Z23,2)+AW$7,12)=0,QUOTIENT(RIGHT($Z23,2)+AW$7,12)-1,QUOTIENT(RIGHT($Z23,2)+AW$7,12)))&amp;IF(RIGHT($Z23,2)+AW$7&lt;10,"0"&amp;MOD(RIGHT($Z23,2)+AW$7,12),IF(MOD(RIGHT($Z23,2)+AW$7,12)=0,12,IF(MOD(RIGHT($Z23,2)+AW$7,12)&lt;10,"0"&amp;MOD(RIGHT($Z23,2)+AW$7,12),MOD(RIGHT($Z23,2)+AW$7,12)))),DB!$F:$F,$Z23,DB!$I:$I,CHOOSE($X$6,$Y$2,$Y$3,$Y$4,),DB!$I:$I,CHOOSE($X$6,$Z$2,$Z$3,$Z$4))</f>
        <v>0</v>
      </c>
      <c r="AX23" s="3">
        <f>COUNTIFS(DB!$E:$E,(LEFT($Z23,4)+IF(MOD(RIGHT($Z23,2)+AX$7,12)=0,QUOTIENT(RIGHT($Z23,2)+AX$7,12)-1,QUOTIENT(RIGHT($Z23,2)+AX$7,12)))&amp;IF(RIGHT($Z23,2)+AX$7&lt;10,"0"&amp;MOD(RIGHT($Z23,2)+AX$7,12),IF(MOD(RIGHT($Z23,2)+AX$7,12)=0,12,IF(MOD(RIGHT($Z23,2)+AX$7,12)&lt;10,"0"&amp;MOD(RIGHT($Z23,2)+AX$7,12),MOD(RIGHT($Z23,2)+AX$7,12)))),DB!$F:$F,$Z23,DB!$I:$I,CHOOSE($X$6,$Y$2,$Y$3,$Y$4,),DB!$I:$I,CHOOSE($X$6,$Z$2,$Z$3,$Z$4))</f>
        <v>0</v>
      </c>
      <c r="AY23" s="3">
        <f>COUNTIFS(DB!$E:$E,(LEFT($Z23,4)+IF(MOD(RIGHT($Z23,2)+AY$7,12)=0,QUOTIENT(RIGHT($Z23,2)+AY$7,12)-1,QUOTIENT(RIGHT($Z23,2)+AY$7,12)))&amp;IF(RIGHT($Z23,2)+AY$7&lt;10,"0"&amp;MOD(RIGHT($Z23,2)+AY$7,12),IF(MOD(RIGHT($Z23,2)+AY$7,12)=0,12,IF(MOD(RIGHT($Z23,2)+AY$7,12)&lt;10,"0"&amp;MOD(RIGHT($Z23,2)+AY$7,12),MOD(RIGHT($Z23,2)+AY$7,12)))),DB!$F:$F,$Z23,DB!$I:$I,CHOOSE($X$6,$Y$2,$Y$3,$Y$4,),DB!$I:$I,CHOOSE($X$6,$Z$2,$Z$3,$Z$4))</f>
        <v>0</v>
      </c>
      <c r="AZ23" s="3">
        <f>COUNTIFS(DB!$E:$E,(LEFT($Z23,4)+IF(MOD(RIGHT($Z23,2)+AZ$7,12)=0,QUOTIENT(RIGHT($Z23,2)+AZ$7,12)-1,QUOTIENT(RIGHT($Z23,2)+AZ$7,12)))&amp;IF(RIGHT($Z23,2)+AZ$7&lt;10,"0"&amp;MOD(RIGHT($Z23,2)+AZ$7,12),IF(MOD(RIGHT($Z23,2)+AZ$7,12)=0,12,IF(MOD(RIGHT($Z23,2)+AZ$7,12)&lt;10,"0"&amp;MOD(RIGHT($Z23,2)+AZ$7,12),MOD(RIGHT($Z23,2)+AZ$7,12)))),DB!$F:$F,$Z23,DB!$I:$I,CHOOSE($X$6,$Y$2,$Y$3,$Y$4,),DB!$I:$I,CHOOSE($X$6,$Z$2,$Z$3,$Z$4))</f>
        <v>0</v>
      </c>
      <c r="BA23" s="3">
        <f>COUNTIFS(DB!$E:$E,(LEFT($Z23,4)+IF(MOD(RIGHT($Z23,2)+BA$7,12)=0,QUOTIENT(RIGHT($Z23,2)+BA$7,12)-1,QUOTIENT(RIGHT($Z23,2)+BA$7,12)))&amp;IF(RIGHT($Z23,2)+BA$7&lt;10,"0"&amp;MOD(RIGHT($Z23,2)+BA$7,12),IF(MOD(RIGHT($Z23,2)+BA$7,12)=0,12,IF(MOD(RIGHT($Z23,2)+BA$7,12)&lt;10,"0"&amp;MOD(RIGHT($Z23,2)+BA$7,12),MOD(RIGHT($Z23,2)+BA$7,12)))),DB!$F:$F,$Z23,DB!$I:$I,CHOOSE($X$6,$Y$2,$Y$3,$Y$4,),DB!$I:$I,CHOOSE($X$6,$Z$2,$Z$3,$Z$4))</f>
        <v>0</v>
      </c>
      <c r="BB23" s="3">
        <f>COUNTIFS(DB!$E:$E,(LEFT($Z23,4)+IF(MOD(RIGHT($Z23,2)+BB$7,12)=0,QUOTIENT(RIGHT($Z23,2)+BB$7,12)-1,QUOTIENT(RIGHT($Z23,2)+BB$7,12)))&amp;IF(RIGHT($Z23,2)+BB$7&lt;10,"0"&amp;MOD(RIGHT($Z23,2)+BB$7,12),IF(MOD(RIGHT($Z23,2)+BB$7,12)=0,12,IF(MOD(RIGHT($Z23,2)+BB$7,12)&lt;10,"0"&amp;MOD(RIGHT($Z23,2)+BB$7,12),MOD(RIGHT($Z23,2)+BB$7,12)))),DB!$F:$F,$Z23,DB!$I:$I,CHOOSE($X$6,$Y$2,$Y$3,$Y$4,),DB!$I:$I,CHOOSE($X$6,$Z$2,$Z$3,$Z$4))</f>
        <v>0</v>
      </c>
      <c r="BC23" s="3">
        <f>COUNTIFS(DB!$E:$E,(LEFT($Z23,4)+IF(MOD(RIGHT($Z23,2)+BC$7,12)=0,QUOTIENT(RIGHT($Z23,2)+BC$7,12)-1,QUOTIENT(RIGHT($Z23,2)+BC$7,12)))&amp;IF(RIGHT($Z23,2)+BC$7&lt;10,"0"&amp;MOD(RIGHT($Z23,2)+BC$7,12),IF(MOD(RIGHT($Z23,2)+BC$7,12)=0,12,IF(MOD(RIGHT($Z23,2)+BC$7,12)&lt;10,"0"&amp;MOD(RIGHT($Z23,2)+BC$7,12),MOD(RIGHT($Z23,2)+BC$7,12)))),DB!$F:$F,$Z23,DB!$I:$I,CHOOSE($X$6,$Y$2,$Y$3,$Y$4,),DB!$I:$I,CHOOSE($X$6,$Z$2,$Z$3,$Z$4))</f>
        <v>0</v>
      </c>
      <c r="BD23" s="3">
        <f>COUNTIFS(DB!$E:$E,(LEFT($Z23,4)+IF(MOD(RIGHT($Z23,2)+BD$7,12)=0,QUOTIENT(RIGHT($Z23,2)+BD$7,12)-1,QUOTIENT(RIGHT($Z23,2)+BD$7,12)))&amp;IF(RIGHT($Z23,2)+BD$7&lt;10,"0"&amp;MOD(RIGHT($Z23,2)+BD$7,12),IF(MOD(RIGHT($Z23,2)+BD$7,12)=0,12,IF(MOD(RIGHT($Z23,2)+BD$7,12)&lt;10,"0"&amp;MOD(RIGHT($Z23,2)+BD$7,12),MOD(RIGHT($Z23,2)+BD$7,12)))),DB!$F:$F,$Z23,DB!$I:$I,CHOOSE($X$6,$Y$2,$Y$3,$Y$4,),DB!$I:$I,CHOOSE($X$6,$Z$2,$Z$3,$Z$4))</f>
        <v>0</v>
      </c>
      <c r="BE23" s="3">
        <f>COUNTIFS(DB!$E:$E,(LEFT($Z23,4)+IF(MOD(RIGHT($Z23,2)+BE$7,12)=0,QUOTIENT(RIGHT($Z23,2)+BE$7,12)-1,QUOTIENT(RIGHT($Z23,2)+BE$7,12)))&amp;IF(RIGHT($Z23,2)+BE$7&lt;10,"0"&amp;MOD(RIGHT($Z23,2)+BE$7,12),IF(MOD(RIGHT($Z23,2)+BE$7,12)=0,12,IF(MOD(RIGHT($Z23,2)+BE$7,12)&lt;10,"0"&amp;MOD(RIGHT($Z23,2)+BE$7,12),MOD(RIGHT($Z23,2)+BE$7,12)))),DB!$F:$F,$Z23,DB!$I:$I,CHOOSE($X$6,$Y$2,$Y$3,$Y$4,),DB!$I:$I,CHOOSE($X$6,$Z$2,$Z$3,$Z$4))</f>
        <v>0</v>
      </c>
      <c r="BF23" s="3">
        <f>COUNTIFS(DB!$E:$E,(LEFT($Z23,4)+IF(MOD(RIGHT($Z23,2)+BF$7,12)=0,QUOTIENT(RIGHT($Z23,2)+BF$7,12)-1,QUOTIENT(RIGHT($Z23,2)+BF$7,12)))&amp;IF(RIGHT($Z23,2)+BF$7&lt;10,"0"&amp;MOD(RIGHT($Z23,2)+BF$7,12),IF(MOD(RIGHT($Z23,2)+BF$7,12)=0,12,IF(MOD(RIGHT($Z23,2)+BF$7,12)&lt;10,"0"&amp;MOD(RIGHT($Z23,2)+BF$7,12),MOD(RIGHT($Z23,2)+BF$7,12)))),DB!$F:$F,$Z23,DB!$I:$I,CHOOSE($X$6,$Y$2,$Y$3,$Y$4,),DB!$I:$I,CHOOSE($X$6,$Z$2,$Z$3,$Z$4))</f>
        <v>0</v>
      </c>
      <c r="BG23" s="3">
        <f>COUNTIFS(DB!$E:$E,(LEFT($Z23,4)+IF(MOD(RIGHT($Z23,2)+BG$7,12)=0,QUOTIENT(RIGHT($Z23,2)+BG$7,12)-1,QUOTIENT(RIGHT($Z23,2)+BG$7,12)))&amp;IF(RIGHT($Z23,2)+BG$7&lt;10,"0"&amp;MOD(RIGHT($Z23,2)+BG$7,12),IF(MOD(RIGHT($Z23,2)+BG$7,12)=0,12,IF(MOD(RIGHT($Z23,2)+BG$7,12)&lt;10,"0"&amp;MOD(RIGHT($Z23,2)+BG$7,12),MOD(RIGHT($Z23,2)+BG$7,12)))),DB!$F:$F,$Z23,DB!$I:$I,CHOOSE($X$6,$Y$2,$Y$3,$Y$4,),DB!$I:$I,CHOOSE($X$6,$Z$2,$Z$3,$Z$4))</f>
        <v>0</v>
      </c>
      <c r="BH23" s="3"/>
      <c r="BI23" s="3"/>
      <c r="BJ23" s="9" t="str">
        <f t="shared" si="15"/>
        <v>201703</v>
      </c>
      <c r="BK23" s="3">
        <f>SUMIFS(DB!$C:$C,DB!$E:$E,(LEFT($BJ23,4)+IF(MOD(RIGHT($BJ23,2)+BK$7,12)=0,QUOTIENT(RIGHT($BJ23,2)+BK$7,12)-1,QUOTIENT(RIGHT($BJ23,2)+BK$7,12)))&amp;IF(RIGHT($BJ23,2)+BK$7&lt;10,"0"&amp;MOD(RIGHT($BJ23,2)+BK$7,12),IF(MOD(RIGHT($BJ23,2)+BK$7,12)=0,12,IF(MOD(RIGHT($BJ23,2)+BK$7,12)&lt;10,"0"&amp;MOD(RIGHT($BJ23,2)+BK$7,12),MOD(RIGHT($BJ23,2)+BK$7,12)))),DB!$I:$I,CHOOSE($X$6,$Y$2,$Y$3,$Y$4,),DB!$I:$I,CHOOSE($X$6,$Z$2,$Z$3,$Z$4),DB!$F:$F,$BJ23)</f>
        <v>0</v>
      </c>
      <c r="BL23" s="3">
        <f>SUMIFS(DB!$C:$C,DB!$E:$E,(LEFT($BJ23,4)+IF(MOD(RIGHT($BJ23,2)+BL$7,12)=0,QUOTIENT(RIGHT($BJ23,2)+BL$7,12)-1,QUOTIENT(RIGHT($BJ23,2)+BL$7,12)))&amp;IF(RIGHT($BJ23,2)+BL$7&lt;10,"0"&amp;MOD(RIGHT($BJ23,2)+BL$7,12),IF(MOD(RIGHT($BJ23,2)+BL$7,12)=0,12,IF(MOD(RIGHT($BJ23,2)+BL$7,12)&lt;10,"0"&amp;MOD(RIGHT($BJ23,2)+BL$7,12),MOD(RIGHT($BJ23,2)+BL$7,12)))),DB!$I:$I,CHOOSE($X$6,$Y$2,$Y$3,$Y$4,),DB!$I:$I,CHOOSE($X$6,$Z$2,$Z$3,$Z$4),DB!$F:$F,$BJ23)</f>
        <v>0</v>
      </c>
      <c r="BM23" s="3">
        <f>SUMIFS(DB!$C:$C,DB!$E:$E,(LEFT($BJ23,4)+IF(MOD(RIGHT($BJ23,2)+BM$7,12)=0,QUOTIENT(RIGHT($BJ23,2)+BM$7,12)-1,QUOTIENT(RIGHT($BJ23,2)+BM$7,12)))&amp;IF(RIGHT($BJ23,2)+BM$7&lt;10,"0"&amp;MOD(RIGHT($BJ23,2)+BM$7,12),IF(MOD(RIGHT($BJ23,2)+BM$7,12)=0,12,IF(MOD(RIGHT($BJ23,2)+BM$7,12)&lt;10,"0"&amp;MOD(RIGHT($BJ23,2)+BM$7,12),MOD(RIGHT($BJ23,2)+BM$7,12)))),DB!$I:$I,CHOOSE($X$6,$Y$2,$Y$3,$Y$4,),DB!$I:$I,CHOOSE($X$6,$Z$2,$Z$3,$Z$4),DB!$F:$F,$BJ23)</f>
        <v>0</v>
      </c>
      <c r="BN23" s="3">
        <f>SUMIFS(DB!$C:$C,DB!$E:$E,(LEFT($BJ23,4)+IF(MOD(RIGHT($BJ23,2)+BN$7,12)=0,QUOTIENT(RIGHT($BJ23,2)+BN$7,12)-1,QUOTIENT(RIGHT($BJ23,2)+BN$7,12)))&amp;IF(RIGHT($BJ23,2)+BN$7&lt;10,"0"&amp;MOD(RIGHT($BJ23,2)+BN$7,12),IF(MOD(RIGHT($BJ23,2)+BN$7,12)=0,12,IF(MOD(RIGHT($BJ23,2)+BN$7,12)&lt;10,"0"&amp;MOD(RIGHT($BJ23,2)+BN$7,12),MOD(RIGHT($BJ23,2)+BN$7,12)))),DB!$I:$I,CHOOSE($X$6,$Y$2,$Y$3,$Y$4,),DB!$I:$I,CHOOSE($X$6,$Z$2,$Z$3,$Z$4),DB!$F:$F,$BJ23)</f>
        <v>0</v>
      </c>
      <c r="BO23" s="3">
        <f>SUMIFS(DB!$C:$C,DB!$E:$E,(LEFT($BJ23,4)+IF(MOD(RIGHT($BJ23,2)+BO$7,12)=0,QUOTIENT(RIGHT($BJ23,2)+BO$7,12)-1,QUOTIENT(RIGHT($BJ23,2)+BO$7,12)))&amp;IF(RIGHT($BJ23,2)+BO$7&lt;10,"0"&amp;MOD(RIGHT($BJ23,2)+BO$7,12),IF(MOD(RIGHT($BJ23,2)+BO$7,12)=0,12,IF(MOD(RIGHT($BJ23,2)+BO$7,12)&lt;10,"0"&amp;MOD(RIGHT($BJ23,2)+BO$7,12),MOD(RIGHT($BJ23,2)+BO$7,12)))),DB!$I:$I,CHOOSE($X$6,$Y$2,$Y$3,$Y$4,),DB!$I:$I,CHOOSE($X$6,$Z$2,$Z$3,$Z$4),DB!$F:$F,$BJ23)</f>
        <v>0</v>
      </c>
      <c r="BP23" s="3">
        <f>SUMIFS(DB!$C:$C,DB!$E:$E,(LEFT($BJ23,4)+IF(MOD(RIGHT($BJ23,2)+BP$7,12)=0,QUOTIENT(RIGHT($BJ23,2)+BP$7,12)-1,QUOTIENT(RIGHT($BJ23,2)+BP$7,12)))&amp;IF(RIGHT($BJ23,2)+BP$7&lt;10,"0"&amp;MOD(RIGHT($BJ23,2)+BP$7,12),IF(MOD(RIGHT($BJ23,2)+BP$7,12)=0,12,IF(MOD(RIGHT($BJ23,2)+BP$7,12)&lt;10,"0"&amp;MOD(RIGHT($BJ23,2)+BP$7,12),MOD(RIGHT($BJ23,2)+BP$7,12)))),DB!$I:$I,CHOOSE($X$6,$Y$2,$Y$3,$Y$4,),DB!$I:$I,CHOOSE($X$6,$Z$2,$Z$3,$Z$4),DB!$F:$F,$BJ23)</f>
        <v>0</v>
      </c>
      <c r="BQ23" s="3">
        <f>SUMIFS(DB!$C:$C,DB!$E:$E,(LEFT($BJ23,4)+IF(MOD(RIGHT($BJ23,2)+BQ$7,12)=0,QUOTIENT(RIGHT($BJ23,2)+BQ$7,12)-1,QUOTIENT(RIGHT($BJ23,2)+BQ$7,12)))&amp;IF(RIGHT($BJ23,2)+BQ$7&lt;10,"0"&amp;MOD(RIGHT($BJ23,2)+BQ$7,12),IF(MOD(RIGHT($BJ23,2)+BQ$7,12)=0,12,IF(MOD(RIGHT($BJ23,2)+BQ$7,12)&lt;10,"0"&amp;MOD(RIGHT($BJ23,2)+BQ$7,12),MOD(RIGHT($BJ23,2)+BQ$7,12)))),DB!$I:$I,CHOOSE($X$6,$Y$2,$Y$3,$Y$4,),DB!$I:$I,CHOOSE($X$6,$Z$2,$Z$3,$Z$4),DB!$F:$F,$BJ23)</f>
        <v>0</v>
      </c>
      <c r="BR23" s="3">
        <f>SUMIFS(DB!$C:$C,DB!$E:$E,(LEFT($BJ23,4)+IF(MOD(RIGHT($BJ23,2)+BR$7,12)=0,QUOTIENT(RIGHT($BJ23,2)+BR$7,12)-1,QUOTIENT(RIGHT($BJ23,2)+BR$7,12)))&amp;IF(RIGHT($BJ23,2)+BR$7&lt;10,"0"&amp;MOD(RIGHT($BJ23,2)+BR$7,12),IF(MOD(RIGHT($BJ23,2)+BR$7,12)=0,12,IF(MOD(RIGHT($BJ23,2)+BR$7,12)&lt;10,"0"&amp;MOD(RIGHT($BJ23,2)+BR$7,12),MOD(RIGHT($BJ23,2)+BR$7,12)))),DB!$I:$I,CHOOSE($X$6,$Y$2,$Y$3,$Y$4,),DB!$I:$I,CHOOSE($X$6,$Z$2,$Z$3,$Z$4),DB!$F:$F,$BJ23)</f>
        <v>0</v>
      </c>
      <c r="BS23" s="3">
        <f>SUMIFS(DB!$C:$C,DB!$E:$E,(LEFT($BJ23,4)+IF(MOD(RIGHT($BJ23,2)+BS$7,12)=0,QUOTIENT(RIGHT($BJ23,2)+BS$7,12)-1,QUOTIENT(RIGHT($BJ23,2)+BS$7,12)))&amp;IF(RIGHT($BJ23,2)+BS$7&lt;10,"0"&amp;MOD(RIGHT($BJ23,2)+BS$7,12),IF(MOD(RIGHT($BJ23,2)+BS$7,12)=0,12,IF(MOD(RIGHT($BJ23,2)+BS$7,12)&lt;10,"0"&amp;MOD(RIGHT($BJ23,2)+BS$7,12),MOD(RIGHT($BJ23,2)+BS$7,12)))),DB!$I:$I,CHOOSE($X$6,$Y$2,$Y$3,$Y$4,),DB!$I:$I,CHOOSE($X$6,$Z$2,$Z$3,$Z$4),DB!$F:$F,$BJ23)</f>
        <v>0</v>
      </c>
      <c r="BT23" s="3">
        <f>SUMIFS(DB!$C:$C,DB!$E:$E,(LEFT($BJ23,4)+IF(MOD(RIGHT($BJ23,2)+BT$7,12)=0,QUOTIENT(RIGHT($BJ23,2)+BT$7,12)-1,QUOTIENT(RIGHT($BJ23,2)+BT$7,12)))&amp;IF(RIGHT($BJ23,2)+BT$7&lt;10,"0"&amp;MOD(RIGHT($BJ23,2)+BT$7,12),IF(MOD(RIGHT($BJ23,2)+BT$7,12)=0,12,IF(MOD(RIGHT($BJ23,2)+BT$7,12)&lt;10,"0"&amp;MOD(RIGHT($BJ23,2)+BT$7,12),MOD(RIGHT($BJ23,2)+BT$7,12)))),DB!$I:$I,CHOOSE($X$6,$Y$2,$Y$3,$Y$4,),DB!$I:$I,CHOOSE($X$6,$Z$2,$Z$3,$Z$4),DB!$F:$F,$BJ23)</f>
        <v>0</v>
      </c>
      <c r="BU23" s="3">
        <f>SUMIFS(DB!$C:$C,DB!$E:$E,(LEFT($BJ23,4)+IF(MOD(RIGHT($BJ23,2)+BU$7,12)=0,QUOTIENT(RIGHT($BJ23,2)+BU$7,12)-1,QUOTIENT(RIGHT($BJ23,2)+BU$7,12)))&amp;IF(RIGHT($BJ23,2)+BU$7&lt;10,"0"&amp;MOD(RIGHT($BJ23,2)+BU$7,12),IF(MOD(RIGHT($BJ23,2)+BU$7,12)=0,12,IF(MOD(RIGHT($BJ23,2)+BU$7,12)&lt;10,"0"&amp;MOD(RIGHT($BJ23,2)+BU$7,12),MOD(RIGHT($BJ23,2)+BU$7,12)))),DB!$I:$I,CHOOSE($X$6,$Y$2,$Y$3,$Y$4,),DB!$I:$I,CHOOSE($X$6,$Z$2,$Z$3,$Z$4),DB!$F:$F,$BJ23)</f>
        <v>0</v>
      </c>
      <c r="BV23" s="3">
        <f>SUMIFS(DB!$C:$C,DB!$E:$E,(LEFT($BJ23,4)+IF(MOD(RIGHT($BJ23,2)+BV$7,12)=0,QUOTIENT(RIGHT($BJ23,2)+BV$7,12)-1,QUOTIENT(RIGHT($BJ23,2)+BV$7,12)))&amp;IF(RIGHT($BJ23,2)+BV$7&lt;10,"0"&amp;MOD(RIGHT($BJ23,2)+BV$7,12),IF(MOD(RIGHT($BJ23,2)+BV$7,12)=0,12,IF(MOD(RIGHT($BJ23,2)+BV$7,12)&lt;10,"0"&amp;MOD(RIGHT($BJ23,2)+BV$7,12),MOD(RIGHT($BJ23,2)+BV$7,12)))),DB!$I:$I,CHOOSE($X$6,$Y$2,$Y$3,$Y$4,),DB!$I:$I,CHOOSE($X$6,$Z$2,$Z$3,$Z$4),DB!$F:$F,$BJ23)</f>
        <v>0</v>
      </c>
      <c r="BW23" s="3">
        <f>SUMIFS(DB!$C:$C,DB!$E:$E,(LEFT($BJ23,4)+IF(MOD(RIGHT($BJ23,2)+BW$7,12)=0,QUOTIENT(RIGHT($BJ23,2)+BW$7,12)-1,QUOTIENT(RIGHT($BJ23,2)+BW$7,12)))&amp;IF(RIGHT($BJ23,2)+BW$7&lt;10,"0"&amp;MOD(RIGHT($BJ23,2)+BW$7,12),IF(MOD(RIGHT($BJ23,2)+BW$7,12)=0,12,IF(MOD(RIGHT($BJ23,2)+BW$7,12)&lt;10,"0"&amp;MOD(RIGHT($BJ23,2)+BW$7,12),MOD(RIGHT($BJ23,2)+BW$7,12)))),DB!$I:$I,CHOOSE($X$6,$Y$2,$Y$3,$Y$4,),DB!$I:$I,CHOOSE($X$6,$Z$2,$Z$3,$Z$4),DB!$F:$F,$BJ23)</f>
        <v>0</v>
      </c>
      <c r="BX23" s="3">
        <f>SUMIFS(DB!$C:$C,DB!$E:$E,(LEFT($BJ23,4)+IF(MOD(RIGHT($BJ23,2)+BX$7,12)=0,QUOTIENT(RIGHT($BJ23,2)+BX$7,12)-1,QUOTIENT(RIGHT($BJ23,2)+BX$7,12)))&amp;IF(RIGHT($BJ23,2)+BX$7&lt;10,"0"&amp;MOD(RIGHT($BJ23,2)+BX$7,12),IF(MOD(RIGHT($BJ23,2)+BX$7,12)=0,12,IF(MOD(RIGHT($BJ23,2)+BX$7,12)&lt;10,"0"&amp;MOD(RIGHT($BJ23,2)+BX$7,12),MOD(RIGHT($BJ23,2)+BX$7,12)))),DB!$I:$I,CHOOSE($X$6,$Y$2,$Y$3,$Y$4,),DB!$I:$I,CHOOSE($X$6,$Z$2,$Z$3,$Z$4),DB!$F:$F,$BJ23)</f>
        <v>0</v>
      </c>
      <c r="BY23" s="3">
        <f>SUMIFS(DB!$C:$C,DB!$E:$E,(LEFT($BJ23,4)+IF(MOD(RIGHT($BJ23,2)+BY$7,12)=0,QUOTIENT(RIGHT($BJ23,2)+BY$7,12)-1,QUOTIENT(RIGHT($BJ23,2)+BY$7,12)))&amp;IF(RIGHT($BJ23,2)+BY$7&lt;10,"0"&amp;MOD(RIGHT($BJ23,2)+BY$7,12),IF(MOD(RIGHT($BJ23,2)+BY$7,12)=0,12,IF(MOD(RIGHT($BJ23,2)+BY$7,12)&lt;10,"0"&amp;MOD(RIGHT($BJ23,2)+BY$7,12),MOD(RIGHT($BJ23,2)+BY$7,12)))),DB!$I:$I,CHOOSE($X$6,$Y$2,$Y$3,$Y$4,),DB!$I:$I,CHOOSE($X$6,$Z$2,$Z$3,$Z$4),DB!$F:$F,$BJ23)</f>
        <v>0</v>
      </c>
      <c r="BZ23" s="3"/>
      <c r="CB23" s="9" t="str">
        <f t="shared" si="16"/>
        <v>201703</v>
      </c>
      <c r="CC23" s="16">
        <f t="shared" si="17"/>
        <v>0</v>
      </c>
      <c r="CD23" s="16">
        <f t="shared" si="18"/>
        <v>0</v>
      </c>
      <c r="CE23" s="16">
        <f t="shared" si="19"/>
        <v>0</v>
      </c>
      <c r="CF23" s="16">
        <f t="shared" si="20"/>
        <v>0</v>
      </c>
      <c r="CG23" s="16">
        <f t="shared" si="21"/>
        <v>0</v>
      </c>
      <c r="CH23" s="16">
        <f t="shared" si="22"/>
        <v>0</v>
      </c>
      <c r="CI23" s="16">
        <f t="shared" si="23"/>
        <v>0</v>
      </c>
      <c r="CJ23" s="16">
        <f t="shared" si="24"/>
        <v>0</v>
      </c>
      <c r="CK23" s="16">
        <f t="shared" si="25"/>
        <v>0</v>
      </c>
      <c r="CL23" s="16">
        <f t="shared" si="26"/>
        <v>0</v>
      </c>
      <c r="CM23" s="16">
        <f t="shared" si="27"/>
        <v>0</v>
      </c>
      <c r="CN23" s="16">
        <f t="shared" si="28"/>
        <v>0</v>
      </c>
      <c r="CO23" s="16">
        <f t="shared" si="29"/>
        <v>0</v>
      </c>
      <c r="CP23" s="16">
        <f t="shared" si="30"/>
        <v>0</v>
      </c>
      <c r="CQ23" s="16">
        <f t="shared" si="31"/>
        <v>0</v>
      </c>
      <c r="CT23" s="9" t="str">
        <f t="shared" si="32"/>
        <v>201703</v>
      </c>
      <c r="CU23" s="16">
        <f t="shared" si="33"/>
        <v>0</v>
      </c>
      <c r="CV23" s="16">
        <f t="shared" si="34"/>
        <v>0</v>
      </c>
      <c r="CW23" s="16">
        <f t="shared" si="35"/>
        <v>0</v>
      </c>
      <c r="CX23" s="16">
        <f t="shared" si="36"/>
        <v>0</v>
      </c>
      <c r="CY23" s="16">
        <f t="shared" si="37"/>
        <v>0</v>
      </c>
      <c r="CZ23" s="16">
        <f t="shared" si="38"/>
        <v>0</v>
      </c>
      <c r="DA23" s="16">
        <f t="shared" si="39"/>
        <v>0</v>
      </c>
      <c r="DB23" s="16">
        <f t="shared" si="40"/>
        <v>0</v>
      </c>
      <c r="DC23" s="16">
        <f t="shared" si="41"/>
        <v>0</v>
      </c>
      <c r="DD23" s="16">
        <f t="shared" si="42"/>
        <v>0</v>
      </c>
      <c r="DE23" s="16">
        <f t="shared" si="43"/>
        <v>0</v>
      </c>
      <c r="DF23" s="16">
        <f t="shared" si="44"/>
        <v>0</v>
      </c>
      <c r="DG23" s="16">
        <f t="shared" si="45"/>
        <v>0</v>
      </c>
      <c r="DH23" s="16">
        <f t="shared" si="46"/>
        <v>0</v>
      </c>
      <c r="DI23" s="16">
        <f t="shared" si="47"/>
        <v>0</v>
      </c>
    </row>
    <row r="24" spans="1:113" x14ac:dyDescent="0.2">
      <c r="A24">
        <f t="shared" si="49"/>
        <v>15</v>
      </c>
      <c r="B24" s="6" t="str">
        <f t="shared" si="50"/>
        <v>201704</v>
      </c>
      <c r="C24" s="3">
        <f>COUNTIFS(DB!$G:$G,1,DB!$F:$F,"&lt;="&amp;B24)</f>
        <v>272</v>
      </c>
      <c r="D24" s="3">
        <f t="shared" si="48"/>
        <v>0</v>
      </c>
      <c r="E24" s="15">
        <f t="shared" si="51"/>
        <v>0</v>
      </c>
      <c r="F24" s="17">
        <f>COUNTIFS(DB!$E:$E,$B24,DB!$I:$I,$Y$2,DB!$I:$I,$Z$2,DB!$H:$H,1)</f>
        <v>0</v>
      </c>
      <c r="G24" s="18">
        <f>COUNTIFS(DB!$E:$E,$B24,DB!$I:$I,$Y$3,DB!$I:$I,$Z$3,DB!$H:$H,1)</f>
        <v>0</v>
      </c>
      <c r="H24" s="18">
        <f>COUNTIFS(DB!$E:$E,$B24,DB!$I:$I,$Y$4,DB!$I:$I,$Z$4,DB!$H:$H,1)</f>
        <v>0</v>
      </c>
      <c r="I24" s="17">
        <f>COUNTIFS(DB!$E:$E,$B24,DB!$F:$F,$B24,DB!$I:$I,$Y$2,DB!$I:$I,$Z$2,DB!$H:$H,1)</f>
        <v>0</v>
      </c>
      <c r="J24" s="18">
        <f>COUNTIFS(DB!$E:$E,$B24,DB!$F:$F,$B24,DB!$I:$I,$Y$3,DB!$I:$I,$Z$3,DB!$H:$H,1)</f>
        <v>0</v>
      </c>
      <c r="K24" s="18">
        <f>COUNTIFS(DB!$E:$E,$B24,DB!$F:$F,$B24,DB!$I:$I,$Y$4,DB!$I:$I,$Z$4,DB!$H:$H,1)</f>
        <v>0</v>
      </c>
      <c r="L24" s="18"/>
      <c r="M24" s="3">
        <f>SUMIFS(DB!$C:$C,DB!$E:$E,$B24)</f>
        <v>0</v>
      </c>
      <c r="N24" s="3">
        <f>SUMIFS(DB!$C:$C,DB!$E:$E,$B24,DB!$I:$I,$Y$2,DB!$I:$I,$Z$2)</f>
        <v>0</v>
      </c>
      <c r="O24" s="3">
        <f>SUMIFS(DB!$C:$C,DB!$E:$E,$B24,DB!$I:$I,$Y$3,DB!$I:$I,$Z$3)</f>
        <v>0</v>
      </c>
      <c r="P24" s="3">
        <f>SUMIFS(DB!$C:$C,DB!$E:$E,$B24,DB!$I:$I,$Y$4,DB!$I:$I,$Z$4)</f>
        <v>0</v>
      </c>
      <c r="Q24" s="3"/>
      <c r="R24" s="15">
        <f t="shared" si="52"/>
        <v>0</v>
      </c>
      <c r="S24" s="17">
        <f>SUMIFS(DB!$C:$C,DB!$E:$E,(LEFT($Z24,4)+IF(RIGHT($Z24,2)+AA$7=12,0,QUOTIENT(RIGHT($Z24,2)+AA$7,12)))&amp;IF(RIGHT($Z24,2)+AA$7&lt;10,"0"&amp;MOD(RIGHT($Z24,2)+AA$7,12),IF(MOD(RIGHT($Z24,2)+AA$7,12)=0,12,IF(MOD(RIGHT($Z24,2)+AA$7,12)&lt;10,"0"&amp;MOD(RIGHT($Z24,2)+AA$7,12),MOD(RIGHT($Z24,2)+AA$7,12)))),DB!$F:$F,$Z24,DB!$I:$I,$Y$2,DB!$I:$I,$Z$2)</f>
        <v>0</v>
      </c>
      <c r="T24" s="18">
        <f>SUMIFS(DB!$C:$C,DB!$E:$E,(LEFT($Z24,4)+IF(RIGHT($Z24,2)+AA$7=12,0,QUOTIENT(RIGHT($Z24,2)+AA$7,12)))&amp;IF(RIGHT($Z24,2)+AA$7&lt;10,"0"&amp;MOD(RIGHT($Z24,2)+AA$7,12),IF(MOD(RIGHT($Z24,2)+AA$7,12)=0,12,IF(MOD(RIGHT($Z24,2)+AA$7,12)&lt;10,"0"&amp;MOD(RIGHT($Z24,2)+AA$7,12),MOD(RIGHT($Z24,2)+AA$7,12)))),DB!$F:$F,$Z24,DB!$I:$I,$Y$3,DB!$I:$I,$Z$3)</f>
        <v>0</v>
      </c>
      <c r="U24" s="18">
        <f>SUMIFS(DB!$C:$C,DB!$E:$E,(LEFT($Z24,4)+IF(RIGHT($Z24,2)+AA$7=12,0,QUOTIENT(RIGHT($Z24,2)+AA$7,12)))&amp;IF(RIGHT($Z24,2)+AA$7&lt;10,"0"&amp;MOD(RIGHT($Z24,2)+AA$7,12),IF(MOD(RIGHT($Z24,2)+AA$7,12)=0,12,IF(MOD(RIGHT($Z24,2)+AA$7,12)&lt;10,"0"&amp;MOD(RIGHT($Z24,2)+AA$7,12),MOD(RIGHT($Z24,2)+AA$7,12)))),DB!$F:$F,$Z24,DB!$I:$I,$Y$4,DB!$I:$I,$Z$4)</f>
        <v>0</v>
      </c>
      <c r="V24" s="18"/>
      <c r="Z24" s="6" t="str">
        <f t="shared" si="13"/>
        <v>201704</v>
      </c>
      <c r="AA24" s="3">
        <f>COUNTIFS(DB!$E:$E,(LEFT($Z24,4)+IF(MOD(RIGHT($Z24,2)+AA$7,12)=0,QUOTIENT(RIGHT($Z24,2)+AA$7,12)-1,QUOTIENT(RIGHT($Z24,2)+AA$7,12)))&amp;IF(RIGHT($Z24,2)+AA$7&lt;10,"0"&amp;MOD(RIGHT($Z24,2)+AA$7,12),IF(MOD(RIGHT($Z24,2)+AA$7,12)=0,12,IF(MOD(RIGHT($Z24,2)+AA$7,12)&lt;10,"0"&amp;MOD(RIGHT($Z24,2)+AA$7,12),MOD(RIGHT($Z24,2)+AA$7,12)))),DB!$F:$F,$Z24,DB!$I:$I,CHOOSE($X$6,$Y$2,$Y$3,$Y$4,),DB!$I:$I,CHOOSE($X$6,$Z$2,$Z$3,$Z$4),DB!$H:$H,1)</f>
        <v>0</v>
      </c>
      <c r="AB24" s="3">
        <f>COUNTIFS(DB!$E:$E,(LEFT($Z24,4)+IF(MOD(RIGHT($Z24,2)+AB$7,12)=0,QUOTIENT(RIGHT($Z24,2)+AB$7,12)-1,QUOTIENT(RIGHT($Z24,2)+AB$7,12)))&amp;IF(RIGHT($Z24,2)+AB$7&lt;10,"0"&amp;MOD(RIGHT($Z24,2)+AB$7,12),IF(MOD(RIGHT($Z24,2)+AB$7,12)=0,12,IF(MOD(RIGHT($Z24,2)+AB$7,12)&lt;10,"0"&amp;MOD(RIGHT($Z24,2)+AB$7,12),MOD(RIGHT($Z24,2)+AB$7,12)))),DB!$F:$F,$Z24,DB!$I:$I,CHOOSE($X$6,$Y$2,$Y$3,$Y$4,),DB!$I:$I,CHOOSE($X$6,$Z$2,$Z$3,$Z$4),DB!$H:$H,1)</f>
        <v>0</v>
      </c>
      <c r="AC24" s="3">
        <f>COUNTIFS(DB!$E:$E,(LEFT($Z24,4)+IF(MOD(RIGHT($Z24,2)+AC$7,12)=0,QUOTIENT(RIGHT($Z24,2)+AC$7,12)-1,QUOTIENT(RIGHT($Z24,2)+AC$7,12)))&amp;IF(RIGHT($Z24,2)+AC$7&lt;10,"0"&amp;MOD(RIGHT($Z24,2)+AC$7,12),IF(MOD(RIGHT($Z24,2)+AC$7,12)=0,12,IF(MOD(RIGHT($Z24,2)+AC$7,12)&lt;10,"0"&amp;MOD(RIGHT($Z24,2)+AC$7,12),MOD(RIGHT($Z24,2)+AC$7,12)))),DB!$F:$F,$Z24,DB!$I:$I,CHOOSE($X$6,$Y$2,$Y$3,$Y$4,),DB!$I:$I,CHOOSE($X$6,$Z$2,$Z$3,$Z$4),DB!$H:$H,1)</f>
        <v>0</v>
      </c>
      <c r="AD24" s="3">
        <f>COUNTIFS(DB!$E:$E,(LEFT($Z24,4)+IF(MOD(RIGHT($Z24,2)+AD$7,12)=0,QUOTIENT(RIGHT($Z24,2)+AD$7,12)-1,QUOTIENT(RIGHT($Z24,2)+AD$7,12)))&amp;IF(RIGHT($Z24,2)+AD$7&lt;10,"0"&amp;MOD(RIGHT($Z24,2)+AD$7,12),IF(MOD(RIGHT($Z24,2)+AD$7,12)=0,12,IF(MOD(RIGHT($Z24,2)+AD$7,12)&lt;10,"0"&amp;MOD(RIGHT($Z24,2)+AD$7,12),MOD(RIGHT($Z24,2)+AD$7,12)))),DB!$F:$F,$Z24,DB!$I:$I,CHOOSE($X$6,$Y$2,$Y$3,$Y$4,),DB!$I:$I,CHOOSE($X$6,$Z$2,$Z$3,$Z$4),DB!$H:$H,1)</f>
        <v>0</v>
      </c>
      <c r="AE24" s="3">
        <f>COUNTIFS(DB!$E:$E,(LEFT($Z24,4)+IF(MOD(RIGHT($Z24,2)+AE$7,12)=0,QUOTIENT(RIGHT($Z24,2)+AE$7,12)-1,QUOTIENT(RIGHT($Z24,2)+AE$7,12)))&amp;IF(RIGHT($Z24,2)+AE$7&lt;10,"0"&amp;MOD(RIGHT($Z24,2)+AE$7,12),IF(MOD(RIGHT($Z24,2)+AE$7,12)=0,12,IF(MOD(RIGHT($Z24,2)+AE$7,12)&lt;10,"0"&amp;MOD(RIGHT($Z24,2)+AE$7,12),MOD(RIGHT($Z24,2)+AE$7,12)))),DB!$F:$F,$Z24,DB!$I:$I,CHOOSE($X$6,$Y$2,$Y$3,$Y$4,),DB!$I:$I,CHOOSE($X$6,$Z$2,$Z$3,$Z$4),DB!$H:$H,1)</f>
        <v>0</v>
      </c>
      <c r="AF24" s="3">
        <f>COUNTIFS(DB!$E:$E,(LEFT($Z24,4)+IF(MOD(RIGHT($Z24,2)+AF$7,12)=0,QUOTIENT(RIGHT($Z24,2)+AF$7,12)-1,QUOTIENT(RIGHT($Z24,2)+AF$7,12)))&amp;IF(RIGHT($Z24,2)+AF$7&lt;10,"0"&amp;MOD(RIGHT($Z24,2)+AF$7,12),IF(MOD(RIGHT($Z24,2)+AF$7,12)=0,12,IF(MOD(RIGHT($Z24,2)+AF$7,12)&lt;10,"0"&amp;MOD(RIGHT($Z24,2)+AF$7,12),MOD(RIGHT($Z24,2)+AF$7,12)))),DB!$F:$F,$Z24,DB!$I:$I,CHOOSE($X$6,$Y$2,$Y$3,$Y$4,),DB!$I:$I,CHOOSE($X$6,$Z$2,$Z$3,$Z$4),DB!$H:$H,1)</f>
        <v>0</v>
      </c>
      <c r="AG24" s="3">
        <f>COUNTIFS(DB!$E:$E,(LEFT($Z24,4)+IF(MOD(RIGHT($Z24,2)+AG$7,12)=0,QUOTIENT(RIGHT($Z24,2)+AG$7,12)-1,QUOTIENT(RIGHT($Z24,2)+AG$7,12)))&amp;IF(RIGHT($Z24,2)+AG$7&lt;10,"0"&amp;MOD(RIGHT($Z24,2)+AG$7,12),IF(MOD(RIGHT($Z24,2)+AG$7,12)=0,12,IF(MOD(RIGHT($Z24,2)+AG$7,12)&lt;10,"0"&amp;MOD(RIGHT($Z24,2)+AG$7,12),MOD(RIGHT($Z24,2)+AG$7,12)))),DB!$F:$F,$Z24,DB!$I:$I,CHOOSE($X$6,$Y$2,$Y$3,$Y$4,),DB!$I:$I,CHOOSE($X$6,$Z$2,$Z$3,$Z$4),DB!$H:$H,1)</f>
        <v>0</v>
      </c>
      <c r="AH24" s="3">
        <f>COUNTIFS(DB!$E:$E,(LEFT($Z24,4)+IF(MOD(RIGHT($Z24,2)+AH$7,12)=0,QUOTIENT(RIGHT($Z24,2)+AH$7,12)-1,QUOTIENT(RIGHT($Z24,2)+AH$7,12)))&amp;IF(RIGHT($Z24,2)+AH$7&lt;10,"0"&amp;MOD(RIGHT($Z24,2)+AH$7,12),IF(MOD(RIGHT($Z24,2)+AH$7,12)=0,12,IF(MOD(RIGHT($Z24,2)+AH$7,12)&lt;10,"0"&amp;MOD(RIGHT($Z24,2)+AH$7,12),MOD(RIGHT($Z24,2)+AH$7,12)))),DB!$F:$F,$Z24,DB!$I:$I,CHOOSE($X$6,$Y$2,$Y$3,$Y$4,),DB!$I:$I,CHOOSE($X$6,$Z$2,$Z$3,$Z$4),DB!$H:$H,1)</f>
        <v>0</v>
      </c>
      <c r="AI24" s="3">
        <f>COUNTIFS(DB!$E:$E,(LEFT($Z24,4)+IF(MOD(RIGHT($Z24,2)+AI$7,12)=0,QUOTIENT(RIGHT($Z24,2)+AI$7,12)-1,QUOTIENT(RIGHT($Z24,2)+AI$7,12)))&amp;IF(RIGHT($Z24,2)+AI$7&lt;10,"0"&amp;MOD(RIGHT($Z24,2)+AI$7,12),IF(MOD(RIGHT($Z24,2)+AI$7,12)=0,12,IF(MOD(RIGHT($Z24,2)+AI$7,12)&lt;10,"0"&amp;MOD(RIGHT($Z24,2)+AI$7,12),MOD(RIGHT($Z24,2)+AI$7,12)))),DB!$F:$F,$Z24,DB!$I:$I,CHOOSE($X$6,$Y$2,$Y$3,$Y$4,),DB!$I:$I,CHOOSE($X$6,$Z$2,$Z$3,$Z$4),DB!$H:$H,1)</f>
        <v>0</v>
      </c>
      <c r="AJ24" s="3">
        <f>COUNTIFS(DB!$E:$E,(LEFT($Z24,4)+IF(MOD(RIGHT($Z24,2)+AJ$7,12)=0,QUOTIENT(RIGHT($Z24,2)+AJ$7,12)-1,QUOTIENT(RIGHT($Z24,2)+AJ$7,12)))&amp;IF(RIGHT($Z24,2)+AJ$7&lt;10,"0"&amp;MOD(RIGHT($Z24,2)+AJ$7,12),IF(MOD(RIGHT($Z24,2)+AJ$7,12)=0,12,IF(MOD(RIGHT($Z24,2)+AJ$7,12)&lt;10,"0"&amp;MOD(RIGHT($Z24,2)+AJ$7,12),MOD(RIGHT($Z24,2)+AJ$7,12)))),DB!$F:$F,$Z24,DB!$I:$I,CHOOSE($X$6,$Y$2,$Y$3,$Y$4,),DB!$I:$I,CHOOSE($X$6,$Z$2,$Z$3,$Z$4),DB!$H:$H,1)</f>
        <v>0</v>
      </c>
      <c r="AK24" s="3">
        <f>COUNTIFS(DB!$E:$E,(LEFT($Z24,4)+IF(MOD(RIGHT($Z24,2)+AK$7,12)=0,QUOTIENT(RIGHT($Z24,2)+AK$7,12)-1,QUOTIENT(RIGHT($Z24,2)+AK$7,12)))&amp;IF(RIGHT($Z24,2)+AK$7&lt;10,"0"&amp;MOD(RIGHT($Z24,2)+AK$7,12),IF(MOD(RIGHT($Z24,2)+AK$7,12)=0,12,IF(MOD(RIGHT($Z24,2)+AK$7,12)&lt;10,"0"&amp;MOD(RIGHT($Z24,2)+AK$7,12),MOD(RIGHT($Z24,2)+AK$7,12)))),DB!$F:$F,$Z24,DB!$I:$I,CHOOSE($X$6,$Y$2,$Y$3,$Y$4,),DB!$I:$I,CHOOSE($X$6,$Z$2,$Z$3,$Z$4),DB!$H:$H,1)</f>
        <v>0</v>
      </c>
      <c r="AL24" s="3">
        <f>COUNTIFS(DB!$E:$E,(LEFT($Z24,4)+IF(MOD(RIGHT($Z24,2)+AL$7,12)=0,QUOTIENT(RIGHT($Z24,2)+AL$7,12)-1,QUOTIENT(RIGHT($Z24,2)+AL$7,12)))&amp;IF(RIGHT($Z24,2)+AL$7&lt;10,"0"&amp;MOD(RIGHT($Z24,2)+AL$7,12),IF(MOD(RIGHT($Z24,2)+AL$7,12)=0,12,IF(MOD(RIGHT($Z24,2)+AL$7,12)&lt;10,"0"&amp;MOD(RIGHT($Z24,2)+AL$7,12),MOD(RIGHT($Z24,2)+AL$7,12)))),DB!$F:$F,$Z24,DB!$I:$I,CHOOSE($X$6,$Y$2,$Y$3,$Y$4,),DB!$I:$I,CHOOSE($X$6,$Z$2,$Z$3,$Z$4),DB!$H:$H,1)</f>
        <v>0</v>
      </c>
      <c r="AM24" s="3">
        <f>COUNTIFS(DB!$E:$E,(LEFT($Z24,4)+IF(MOD(RIGHT($Z24,2)+AM$7,12)=0,QUOTIENT(RIGHT($Z24,2)+AM$7,12)-1,QUOTIENT(RIGHT($Z24,2)+AM$7,12)))&amp;IF(RIGHT($Z24,2)+AM$7&lt;10,"0"&amp;MOD(RIGHT($Z24,2)+AM$7,12),IF(MOD(RIGHT($Z24,2)+AM$7,12)=0,12,IF(MOD(RIGHT($Z24,2)+AM$7,12)&lt;10,"0"&amp;MOD(RIGHT($Z24,2)+AM$7,12),MOD(RIGHT($Z24,2)+AM$7,12)))),DB!$F:$F,$Z24,DB!$I:$I,CHOOSE($X$6,$Y$2,$Y$3,$Y$4,),DB!$I:$I,CHOOSE($X$6,$Z$2,$Z$3,$Z$4),DB!$H:$H,1)</f>
        <v>0</v>
      </c>
      <c r="AN24" s="3">
        <f>COUNTIFS(DB!$E:$E,(LEFT($Z24,4)+IF(MOD(RIGHT($Z24,2)+AN$7,12)=0,QUOTIENT(RIGHT($Z24,2)+AN$7,12)-1,QUOTIENT(RIGHT($Z24,2)+AN$7,12)))&amp;IF(RIGHT($Z24,2)+AN$7&lt;10,"0"&amp;MOD(RIGHT($Z24,2)+AN$7,12),IF(MOD(RIGHT($Z24,2)+AN$7,12)=0,12,IF(MOD(RIGHT($Z24,2)+AN$7,12)&lt;10,"0"&amp;MOD(RIGHT($Z24,2)+AN$7,12),MOD(RIGHT($Z24,2)+AN$7,12)))),DB!$F:$F,$Z24,DB!$I:$I,CHOOSE($X$6,$Y$2,$Y$3,$Y$4,),DB!$I:$I,CHOOSE($X$6,$Z$2,$Z$3,$Z$4),DB!$H:$H,1)</f>
        <v>0</v>
      </c>
      <c r="AO24" s="3">
        <f>COUNTIFS(DB!$E:$E,(LEFT($Z24,4)+IF(MOD(RIGHT($Z24,2)+AO$7,12)=0,QUOTIENT(RIGHT($Z24,2)+AO$7,12)-1,QUOTIENT(RIGHT($Z24,2)+AO$7,12)))&amp;IF(RIGHT($Z24,2)+AO$7&lt;10,"0"&amp;MOD(RIGHT($Z24,2)+AO$7,12),IF(MOD(RIGHT($Z24,2)+AO$7,12)=0,12,IF(MOD(RIGHT($Z24,2)+AO$7,12)&lt;10,"0"&amp;MOD(RIGHT($Z24,2)+AO$7,12),MOD(RIGHT($Z24,2)+AO$7,12)))),DB!$F:$F,$Z24,DB!$I:$I,CHOOSE($X$6,$Y$2,$Y$3,$Y$4,),DB!$I:$I,CHOOSE($X$6,$Z$2,$Z$3,$Z$4),DB!$H:$H,1)</f>
        <v>0</v>
      </c>
      <c r="AP24" s="3"/>
      <c r="AQ24" s="3"/>
      <c r="AR24" s="9" t="str">
        <f t="shared" si="14"/>
        <v>201704</v>
      </c>
      <c r="AS24" s="3">
        <f>COUNTIFS(DB!$E:$E,(LEFT($Z24,4)+IF(MOD(RIGHT($Z24,2)+AS$7,12)=0,QUOTIENT(RIGHT($Z24,2)+AS$7,12)-1,QUOTIENT(RIGHT($Z24,2)+AS$7,12)))&amp;IF(RIGHT($Z24,2)+AS$7&lt;10,"0"&amp;MOD(RIGHT($Z24,2)+AS$7,12),IF(MOD(RIGHT($Z24,2)+AS$7,12)=0,12,IF(MOD(RIGHT($Z24,2)+AS$7,12)&lt;10,"0"&amp;MOD(RIGHT($Z24,2)+AS$7,12),MOD(RIGHT($Z24,2)+AS$7,12)))),DB!$F:$F,$Z24,DB!$I:$I,CHOOSE($X$6,$Y$2,$Y$3,$Y$4,),DB!$I:$I,CHOOSE($X$6,$Z$2,$Z$3,$Z$4))</f>
        <v>0</v>
      </c>
      <c r="AT24" s="3">
        <f>COUNTIFS(DB!$E:$E,(LEFT($Z24,4)+IF(MOD(RIGHT($Z24,2)+AT$7,12)=0,QUOTIENT(RIGHT($Z24,2)+AT$7,12)-1,QUOTIENT(RIGHT($Z24,2)+AT$7,12)))&amp;IF(RIGHT($Z24,2)+AT$7&lt;10,"0"&amp;MOD(RIGHT($Z24,2)+AT$7,12),IF(MOD(RIGHT($Z24,2)+AT$7,12)=0,12,IF(MOD(RIGHT($Z24,2)+AT$7,12)&lt;10,"0"&amp;MOD(RIGHT($Z24,2)+AT$7,12),MOD(RIGHT($Z24,2)+AT$7,12)))),DB!$F:$F,$Z24,DB!$I:$I,CHOOSE($X$6,$Y$2,$Y$3,$Y$4,),DB!$I:$I,CHOOSE($X$6,$Z$2,$Z$3,$Z$4))</f>
        <v>0</v>
      </c>
      <c r="AU24" s="3">
        <f>COUNTIFS(DB!$E:$E,(LEFT($Z24,4)+IF(MOD(RIGHT($Z24,2)+AU$7,12)=0,QUOTIENT(RIGHT($Z24,2)+AU$7,12)-1,QUOTIENT(RIGHT($Z24,2)+AU$7,12)))&amp;IF(RIGHT($Z24,2)+AU$7&lt;10,"0"&amp;MOD(RIGHT($Z24,2)+AU$7,12),IF(MOD(RIGHT($Z24,2)+AU$7,12)=0,12,IF(MOD(RIGHT($Z24,2)+AU$7,12)&lt;10,"0"&amp;MOD(RIGHT($Z24,2)+AU$7,12),MOD(RIGHT($Z24,2)+AU$7,12)))),DB!$F:$F,$Z24,DB!$I:$I,CHOOSE($X$6,$Y$2,$Y$3,$Y$4,),DB!$I:$I,CHOOSE($X$6,$Z$2,$Z$3,$Z$4))</f>
        <v>0</v>
      </c>
      <c r="AV24" s="3">
        <f>COUNTIFS(DB!$E:$E,(LEFT($Z24,4)+IF(MOD(RIGHT($Z24,2)+AV$7,12)=0,QUOTIENT(RIGHT($Z24,2)+AV$7,12)-1,QUOTIENT(RIGHT($Z24,2)+AV$7,12)))&amp;IF(RIGHT($Z24,2)+AV$7&lt;10,"0"&amp;MOD(RIGHT($Z24,2)+AV$7,12),IF(MOD(RIGHT($Z24,2)+AV$7,12)=0,12,IF(MOD(RIGHT($Z24,2)+AV$7,12)&lt;10,"0"&amp;MOD(RIGHT($Z24,2)+AV$7,12),MOD(RIGHT($Z24,2)+AV$7,12)))),DB!$F:$F,$Z24,DB!$I:$I,CHOOSE($X$6,$Y$2,$Y$3,$Y$4,),DB!$I:$I,CHOOSE($X$6,$Z$2,$Z$3,$Z$4))</f>
        <v>0</v>
      </c>
      <c r="AW24" s="3">
        <f>COUNTIFS(DB!$E:$E,(LEFT($Z24,4)+IF(MOD(RIGHT($Z24,2)+AW$7,12)=0,QUOTIENT(RIGHT($Z24,2)+AW$7,12)-1,QUOTIENT(RIGHT($Z24,2)+AW$7,12)))&amp;IF(RIGHT($Z24,2)+AW$7&lt;10,"0"&amp;MOD(RIGHT($Z24,2)+AW$7,12),IF(MOD(RIGHT($Z24,2)+AW$7,12)=0,12,IF(MOD(RIGHT($Z24,2)+AW$7,12)&lt;10,"0"&amp;MOD(RIGHT($Z24,2)+AW$7,12),MOD(RIGHT($Z24,2)+AW$7,12)))),DB!$F:$F,$Z24,DB!$I:$I,CHOOSE($X$6,$Y$2,$Y$3,$Y$4,),DB!$I:$I,CHOOSE($X$6,$Z$2,$Z$3,$Z$4))</f>
        <v>0</v>
      </c>
      <c r="AX24" s="3">
        <f>COUNTIFS(DB!$E:$E,(LEFT($Z24,4)+IF(MOD(RIGHT($Z24,2)+AX$7,12)=0,QUOTIENT(RIGHT($Z24,2)+AX$7,12)-1,QUOTIENT(RIGHT($Z24,2)+AX$7,12)))&amp;IF(RIGHT($Z24,2)+AX$7&lt;10,"0"&amp;MOD(RIGHT($Z24,2)+AX$7,12),IF(MOD(RIGHT($Z24,2)+AX$7,12)=0,12,IF(MOD(RIGHT($Z24,2)+AX$7,12)&lt;10,"0"&amp;MOD(RIGHT($Z24,2)+AX$7,12),MOD(RIGHT($Z24,2)+AX$7,12)))),DB!$F:$F,$Z24,DB!$I:$I,CHOOSE($X$6,$Y$2,$Y$3,$Y$4,),DB!$I:$I,CHOOSE($X$6,$Z$2,$Z$3,$Z$4))</f>
        <v>0</v>
      </c>
      <c r="AY24" s="3">
        <f>COUNTIFS(DB!$E:$E,(LEFT($Z24,4)+IF(MOD(RIGHT($Z24,2)+AY$7,12)=0,QUOTIENT(RIGHT($Z24,2)+AY$7,12)-1,QUOTIENT(RIGHT($Z24,2)+AY$7,12)))&amp;IF(RIGHT($Z24,2)+AY$7&lt;10,"0"&amp;MOD(RIGHT($Z24,2)+AY$7,12),IF(MOD(RIGHT($Z24,2)+AY$7,12)=0,12,IF(MOD(RIGHT($Z24,2)+AY$7,12)&lt;10,"0"&amp;MOD(RIGHT($Z24,2)+AY$7,12),MOD(RIGHT($Z24,2)+AY$7,12)))),DB!$F:$F,$Z24,DB!$I:$I,CHOOSE($X$6,$Y$2,$Y$3,$Y$4,),DB!$I:$I,CHOOSE($X$6,$Z$2,$Z$3,$Z$4))</f>
        <v>0</v>
      </c>
      <c r="AZ24" s="3">
        <f>COUNTIFS(DB!$E:$E,(LEFT($Z24,4)+IF(MOD(RIGHT($Z24,2)+AZ$7,12)=0,QUOTIENT(RIGHT($Z24,2)+AZ$7,12)-1,QUOTIENT(RIGHT($Z24,2)+AZ$7,12)))&amp;IF(RIGHT($Z24,2)+AZ$7&lt;10,"0"&amp;MOD(RIGHT($Z24,2)+AZ$7,12),IF(MOD(RIGHT($Z24,2)+AZ$7,12)=0,12,IF(MOD(RIGHT($Z24,2)+AZ$7,12)&lt;10,"0"&amp;MOD(RIGHT($Z24,2)+AZ$7,12),MOD(RIGHT($Z24,2)+AZ$7,12)))),DB!$F:$F,$Z24,DB!$I:$I,CHOOSE($X$6,$Y$2,$Y$3,$Y$4,),DB!$I:$I,CHOOSE($X$6,$Z$2,$Z$3,$Z$4))</f>
        <v>0</v>
      </c>
      <c r="BA24" s="3">
        <f>COUNTIFS(DB!$E:$E,(LEFT($Z24,4)+IF(MOD(RIGHT($Z24,2)+BA$7,12)=0,QUOTIENT(RIGHT($Z24,2)+BA$7,12)-1,QUOTIENT(RIGHT($Z24,2)+BA$7,12)))&amp;IF(RIGHT($Z24,2)+BA$7&lt;10,"0"&amp;MOD(RIGHT($Z24,2)+BA$7,12),IF(MOD(RIGHT($Z24,2)+BA$7,12)=0,12,IF(MOD(RIGHT($Z24,2)+BA$7,12)&lt;10,"0"&amp;MOD(RIGHT($Z24,2)+BA$7,12),MOD(RIGHT($Z24,2)+BA$7,12)))),DB!$F:$F,$Z24,DB!$I:$I,CHOOSE($X$6,$Y$2,$Y$3,$Y$4,),DB!$I:$I,CHOOSE($X$6,$Z$2,$Z$3,$Z$4))</f>
        <v>0</v>
      </c>
      <c r="BB24" s="3">
        <f>COUNTIFS(DB!$E:$E,(LEFT($Z24,4)+IF(MOD(RIGHT($Z24,2)+BB$7,12)=0,QUOTIENT(RIGHT($Z24,2)+BB$7,12)-1,QUOTIENT(RIGHT($Z24,2)+BB$7,12)))&amp;IF(RIGHT($Z24,2)+BB$7&lt;10,"0"&amp;MOD(RIGHT($Z24,2)+BB$7,12),IF(MOD(RIGHT($Z24,2)+BB$7,12)=0,12,IF(MOD(RIGHT($Z24,2)+BB$7,12)&lt;10,"0"&amp;MOD(RIGHT($Z24,2)+BB$7,12),MOD(RIGHT($Z24,2)+BB$7,12)))),DB!$F:$F,$Z24,DB!$I:$I,CHOOSE($X$6,$Y$2,$Y$3,$Y$4,),DB!$I:$I,CHOOSE($X$6,$Z$2,$Z$3,$Z$4))</f>
        <v>0</v>
      </c>
      <c r="BC24" s="3">
        <f>COUNTIFS(DB!$E:$E,(LEFT($Z24,4)+IF(MOD(RIGHT($Z24,2)+BC$7,12)=0,QUOTIENT(RIGHT($Z24,2)+BC$7,12)-1,QUOTIENT(RIGHT($Z24,2)+BC$7,12)))&amp;IF(RIGHT($Z24,2)+BC$7&lt;10,"0"&amp;MOD(RIGHT($Z24,2)+BC$7,12),IF(MOD(RIGHT($Z24,2)+BC$7,12)=0,12,IF(MOD(RIGHT($Z24,2)+BC$7,12)&lt;10,"0"&amp;MOD(RIGHT($Z24,2)+BC$7,12),MOD(RIGHT($Z24,2)+BC$7,12)))),DB!$F:$F,$Z24,DB!$I:$I,CHOOSE($X$6,$Y$2,$Y$3,$Y$4,),DB!$I:$I,CHOOSE($X$6,$Z$2,$Z$3,$Z$4))</f>
        <v>0</v>
      </c>
      <c r="BD24" s="3">
        <f>COUNTIFS(DB!$E:$E,(LEFT($Z24,4)+IF(MOD(RIGHT($Z24,2)+BD$7,12)=0,QUOTIENT(RIGHT($Z24,2)+BD$7,12)-1,QUOTIENT(RIGHT($Z24,2)+BD$7,12)))&amp;IF(RIGHT($Z24,2)+BD$7&lt;10,"0"&amp;MOD(RIGHT($Z24,2)+BD$7,12),IF(MOD(RIGHT($Z24,2)+BD$7,12)=0,12,IF(MOD(RIGHT($Z24,2)+BD$7,12)&lt;10,"0"&amp;MOD(RIGHT($Z24,2)+BD$7,12),MOD(RIGHT($Z24,2)+BD$7,12)))),DB!$F:$F,$Z24,DB!$I:$I,CHOOSE($X$6,$Y$2,$Y$3,$Y$4,),DB!$I:$I,CHOOSE($X$6,$Z$2,$Z$3,$Z$4))</f>
        <v>0</v>
      </c>
      <c r="BE24" s="3">
        <f>COUNTIFS(DB!$E:$E,(LEFT($Z24,4)+IF(MOD(RIGHT($Z24,2)+BE$7,12)=0,QUOTIENT(RIGHT($Z24,2)+BE$7,12)-1,QUOTIENT(RIGHT($Z24,2)+BE$7,12)))&amp;IF(RIGHT($Z24,2)+BE$7&lt;10,"0"&amp;MOD(RIGHT($Z24,2)+BE$7,12),IF(MOD(RIGHT($Z24,2)+BE$7,12)=0,12,IF(MOD(RIGHT($Z24,2)+BE$7,12)&lt;10,"0"&amp;MOD(RIGHT($Z24,2)+BE$7,12),MOD(RIGHT($Z24,2)+BE$7,12)))),DB!$F:$F,$Z24,DB!$I:$I,CHOOSE($X$6,$Y$2,$Y$3,$Y$4,),DB!$I:$I,CHOOSE($X$6,$Z$2,$Z$3,$Z$4))</f>
        <v>0</v>
      </c>
      <c r="BF24" s="3">
        <f>COUNTIFS(DB!$E:$E,(LEFT($Z24,4)+IF(MOD(RIGHT($Z24,2)+BF$7,12)=0,QUOTIENT(RIGHT($Z24,2)+BF$7,12)-1,QUOTIENT(RIGHT($Z24,2)+BF$7,12)))&amp;IF(RIGHT($Z24,2)+BF$7&lt;10,"0"&amp;MOD(RIGHT($Z24,2)+BF$7,12),IF(MOD(RIGHT($Z24,2)+BF$7,12)=0,12,IF(MOD(RIGHT($Z24,2)+BF$7,12)&lt;10,"0"&amp;MOD(RIGHT($Z24,2)+BF$7,12),MOD(RIGHT($Z24,2)+BF$7,12)))),DB!$F:$F,$Z24,DB!$I:$I,CHOOSE($X$6,$Y$2,$Y$3,$Y$4,),DB!$I:$I,CHOOSE($X$6,$Z$2,$Z$3,$Z$4))</f>
        <v>0</v>
      </c>
      <c r="BG24" s="3">
        <f>COUNTIFS(DB!$E:$E,(LEFT($Z24,4)+IF(MOD(RIGHT($Z24,2)+BG$7,12)=0,QUOTIENT(RIGHT($Z24,2)+BG$7,12)-1,QUOTIENT(RIGHT($Z24,2)+BG$7,12)))&amp;IF(RIGHT($Z24,2)+BG$7&lt;10,"0"&amp;MOD(RIGHT($Z24,2)+BG$7,12),IF(MOD(RIGHT($Z24,2)+BG$7,12)=0,12,IF(MOD(RIGHT($Z24,2)+BG$7,12)&lt;10,"0"&amp;MOD(RIGHT($Z24,2)+BG$7,12),MOD(RIGHT($Z24,2)+BG$7,12)))),DB!$F:$F,$Z24,DB!$I:$I,CHOOSE($X$6,$Y$2,$Y$3,$Y$4,),DB!$I:$I,CHOOSE($X$6,$Z$2,$Z$3,$Z$4))</f>
        <v>0</v>
      </c>
      <c r="BH24" s="3"/>
      <c r="BI24" s="3"/>
      <c r="BJ24" s="9" t="str">
        <f t="shared" si="15"/>
        <v>201704</v>
      </c>
      <c r="BK24" s="3">
        <f>SUMIFS(DB!$C:$C,DB!$E:$E,(LEFT($BJ24,4)+IF(MOD(RIGHT($BJ24,2)+BK$7,12)=0,QUOTIENT(RIGHT($BJ24,2)+BK$7,12)-1,QUOTIENT(RIGHT($BJ24,2)+BK$7,12)))&amp;IF(RIGHT($BJ24,2)+BK$7&lt;10,"0"&amp;MOD(RIGHT($BJ24,2)+BK$7,12),IF(MOD(RIGHT($BJ24,2)+BK$7,12)=0,12,IF(MOD(RIGHT($BJ24,2)+BK$7,12)&lt;10,"0"&amp;MOD(RIGHT($BJ24,2)+BK$7,12),MOD(RIGHT($BJ24,2)+BK$7,12)))),DB!$I:$I,CHOOSE($X$6,$Y$2,$Y$3,$Y$4,),DB!$I:$I,CHOOSE($X$6,$Z$2,$Z$3,$Z$4),DB!$F:$F,$BJ24)</f>
        <v>0</v>
      </c>
      <c r="BL24" s="3">
        <f>SUMIFS(DB!$C:$C,DB!$E:$E,(LEFT($BJ24,4)+IF(MOD(RIGHT($BJ24,2)+BL$7,12)=0,QUOTIENT(RIGHT($BJ24,2)+BL$7,12)-1,QUOTIENT(RIGHT($BJ24,2)+BL$7,12)))&amp;IF(RIGHT($BJ24,2)+BL$7&lt;10,"0"&amp;MOD(RIGHT($BJ24,2)+BL$7,12),IF(MOD(RIGHT($BJ24,2)+BL$7,12)=0,12,IF(MOD(RIGHT($BJ24,2)+BL$7,12)&lt;10,"0"&amp;MOD(RIGHT($BJ24,2)+BL$7,12),MOD(RIGHT($BJ24,2)+BL$7,12)))),DB!$I:$I,CHOOSE($X$6,$Y$2,$Y$3,$Y$4,),DB!$I:$I,CHOOSE($X$6,$Z$2,$Z$3,$Z$4),DB!$F:$F,$BJ24)</f>
        <v>0</v>
      </c>
      <c r="BM24" s="3">
        <f>SUMIFS(DB!$C:$C,DB!$E:$E,(LEFT($BJ24,4)+IF(MOD(RIGHT($BJ24,2)+BM$7,12)=0,QUOTIENT(RIGHT($BJ24,2)+BM$7,12)-1,QUOTIENT(RIGHT($BJ24,2)+BM$7,12)))&amp;IF(RIGHT($BJ24,2)+BM$7&lt;10,"0"&amp;MOD(RIGHT($BJ24,2)+BM$7,12),IF(MOD(RIGHT($BJ24,2)+BM$7,12)=0,12,IF(MOD(RIGHT($BJ24,2)+BM$7,12)&lt;10,"0"&amp;MOD(RIGHT($BJ24,2)+BM$7,12),MOD(RIGHT($BJ24,2)+BM$7,12)))),DB!$I:$I,CHOOSE($X$6,$Y$2,$Y$3,$Y$4,),DB!$I:$I,CHOOSE($X$6,$Z$2,$Z$3,$Z$4),DB!$F:$F,$BJ24)</f>
        <v>0</v>
      </c>
      <c r="BN24" s="3">
        <f>SUMIFS(DB!$C:$C,DB!$E:$E,(LEFT($BJ24,4)+IF(MOD(RIGHT($BJ24,2)+BN$7,12)=0,QUOTIENT(RIGHT($BJ24,2)+BN$7,12)-1,QUOTIENT(RIGHT($BJ24,2)+BN$7,12)))&amp;IF(RIGHT($BJ24,2)+BN$7&lt;10,"0"&amp;MOD(RIGHT($BJ24,2)+BN$7,12),IF(MOD(RIGHT($BJ24,2)+BN$7,12)=0,12,IF(MOD(RIGHT($BJ24,2)+BN$7,12)&lt;10,"0"&amp;MOD(RIGHT($BJ24,2)+BN$7,12),MOD(RIGHT($BJ24,2)+BN$7,12)))),DB!$I:$I,CHOOSE($X$6,$Y$2,$Y$3,$Y$4,),DB!$I:$I,CHOOSE($X$6,$Z$2,$Z$3,$Z$4),DB!$F:$F,$BJ24)</f>
        <v>0</v>
      </c>
      <c r="BO24" s="3">
        <f>SUMIFS(DB!$C:$C,DB!$E:$E,(LEFT($BJ24,4)+IF(MOD(RIGHT($BJ24,2)+BO$7,12)=0,QUOTIENT(RIGHT($BJ24,2)+BO$7,12)-1,QUOTIENT(RIGHT($BJ24,2)+BO$7,12)))&amp;IF(RIGHT($BJ24,2)+BO$7&lt;10,"0"&amp;MOD(RIGHT($BJ24,2)+BO$7,12),IF(MOD(RIGHT($BJ24,2)+BO$7,12)=0,12,IF(MOD(RIGHT($BJ24,2)+BO$7,12)&lt;10,"0"&amp;MOD(RIGHT($BJ24,2)+BO$7,12),MOD(RIGHT($BJ24,2)+BO$7,12)))),DB!$I:$I,CHOOSE($X$6,$Y$2,$Y$3,$Y$4,),DB!$I:$I,CHOOSE($X$6,$Z$2,$Z$3,$Z$4),DB!$F:$F,$BJ24)</f>
        <v>0</v>
      </c>
      <c r="BP24" s="3">
        <f>SUMIFS(DB!$C:$C,DB!$E:$E,(LEFT($BJ24,4)+IF(MOD(RIGHT($BJ24,2)+BP$7,12)=0,QUOTIENT(RIGHT($BJ24,2)+BP$7,12)-1,QUOTIENT(RIGHT($BJ24,2)+BP$7,12)))&amp;IF(RIGHT($BJ24,2)+BP$7&lt;10,"0"&amp;MOD(RIGHT($BJ24,2)+BP$7,12),IF(MOD(RIGHT($BJ24,2)+BP$7,12)=0,12,IF(MOD(RIGHT($BJ24,2)+BP$7,12)&lt;10,"0"&amp;MOD(RIGHT($BJ24,2)+BP$7,12),MOD(RIGHT($BJ24,2)+BP$7,12)))),DB!$I:$I,CHOOSE($X$6,$Y$2,$Y$3,$Y$4,),DB!$I:$I,CHOOSE($X$6,$Z$2,$Z$3,$Z$4),DB!$F:$F,$BJ24)</f>
        <v>0</v>
      </c>
      <c r="BQ24" s="3">
        <f>SUMIFS(DB!$C:$C,DB!$E:$E,(LEFT($BJ24,4)+IF(MOD(RIGHT($BJ24,2)+BQ$7,12)=0,QUOTIENT(RIGHT($BJ24,2)+BQ$7,12)-1,QUOTIENT(RIGHT($BJ24,2)+BQ$7,12)))&amp;IF(RIGHT($BJ24,2)+BQ$7&lt;10,"0"&amp;MOD(RIGHT($BJ24,2)+BQ$7,12),IF(MOD(RIGHT($BJ24,2)+BQ$7,12)=0,12,IF(MOD(RIGHT($BJ24,2)+BQ$7,12)&lt;10,"0"&amp;MOD(RIGHT($BJ24,2)+BQ$7,12),MOD(RIGHT($BJ24,2)+BQ$7,12)))),DB!$I:$I,CHOOSE($X$6,$Y$2,$Y$3,$Y$4,),DB!$I:$I,CHOOSE($X$6,$Z$2,$Z$3,$Z$4),DB!$F:$F,$BJ24)</f>
        <v>0</v>
      </c>
      <c r="BR24" s="3">
        <f>SUMIFS(DB!$C:$C,DB!$E:$E,(LEFT($BJ24,4)+IF(MOD(RIGHT($BJ24,2)+BR$7,12)=0,QUOTIENT(RIGHT($BJ24,2)+BR$7,12)-1,QUOTIENT(RIGHT($BJ24,2)+BR$7,12)))&amp;IF(RIGHT($BJ24,2)+BR$7&lt;10,"0"&amp;MOD(RIGHT($BJ24,2)+BR$7,12),IF(MOD(RIGHT($BJ24,2)+BR$7,12)=0,12,IF(MOD(RIGHT($BJ24,2)+BR$7,12)&lt;10,"0"&amp;MOD(RIGHT($BJ24,2)+BR$7,12),MOD(RIGHT($BJ24,2)+BR$7,12)))),DB!$I:$I,CHOOSE($X$6,$Y$2,$Y$3,$Y$4,),DB!$I:$I,CHOOSE($X$6,$Z$2,$Z$3,$Z$4),DB!$F:$F,$BJ24)</f>
        <v>0</v>
      </c>
      <c r="BS24" s="3">
        <f>SUMIFS(DB!$C:$C,DB!$E:$E,(LEFT($BJ24,4)+IF(MOD(RIGHT($BJ24,2)+BS$7,12)=0,QUOTIENT(RIGHT($BJ24,2)+BS$7,12)-1,QUOTIENT(RIGHT($BJ24,2)+BS$7,12)))&amp;IF(RIGHT($BJ24,2)+BS$7&lt;10,"0"&amp;MOD(RIGHT($BJ24,2)+BS$7,12),IF(MOD(RIGHT($BJ24,2)+BS$7,12)=0,12,IF(MOD(RIGHT($BJ24,2)+BS$7,12)&lt;10,"0"&amp;MOD(RIGHT($BJ24,2)+BS$7,12),MOD(RIGHT($BJ24,2)+BS$7,12)))),DB!$I:$I,CHOOSE($X$6,$Y$2,$Y$3,$Y$4,),DB!$I:$I,CHOOSE($X$6,$Z$2,$Z$3,$Z$4),DB!$F:$F,$BJ24)</f>
        <v>0</v>
      </c>
      <c r="BT24" s="3">
        <f>SUMIFS(DB!$C:$C,DB!$E:$E,(LEFT($BJ24,4)+IF(MOD(RIGHT($BJ24,2)+BT$7,12)=0,QUOTIENT(RIGHT($BJ24,2)+BT$7,12)-1,QUOTIENT(RIGHT($BJ24,2)+BT$7,12)))&amp;IF(RIGHT($BJ24,2)+BT$7&lt;10,"0"&amp;MOD(RIGHT($BJ24,2)+BT$7,12),IF(MOD(RIGHT($BJ24,2)+BT$7,12)=0,12,IF(MOD(RIGHT($BJ24,2)+BT$7,12)&lt;10,"0"&amp;MOD(RIGHT($BJ24,2)+BT$7,12),MOD(RIGHT($BJ24,2)+BT$7,12)))),DB!$I:$I,CHOOSE($X$6,$Y$2,$Y$3,$Y$4,),DB!$I:$I,CHOOSE($X$6,$Z$2,$Z$3,$Z$4),DB!$F:$F,$BJ24)</f>
        <v>0</v>
      </c>
      <c r="BU24" s="3">
        <f>SUMIFS(DB!$C:$C,DB!$E:$E,(LEFT($BJ24,4)+IF(MOD(RIGHT($BJ24,2)+BU$7,12)=0,QUOTIENT(RIGHT($BJ24,2)+BU$7,12)-1,QUOTIENT(RIGHT($BJ24,2)+BU$7,12)))&amp;IF(RIGHT($BJ24,2)+BU$7&lt;10,"0"&amp;MOD(RIGHT($BJ24,2)+BU$7,12),IF(MOD(RIGHT($BJ24,2)+BU$7,12)=0,12,IF(MOD(RIGHT($BJ24,2)+BU$7,12)&lt;10,"0"&amp;MOD(RIGHT($BJ24,2)+BU$7,12),MOD(RIGHT($BJ24,2)+BU$7,12)))),DB!$I:$I,CHOOSE($X$6,$Y$2,$Y$3,$Y$4,),DB!$I:$I,CHOOSE($X$6,$Z$2,$Z$3,$Z$4),DB!$F:$F,$BJ24)</f>
        <v>0</v>
      </c>
      <c r="BV24" s="3">
        <f>SUMIFS(DB!$C:$C,DB!$E:$E,(LEFT($BJ24,4)+IF(MOD(RIGHT($BJ24,2)+BV$7,12)=0,QUOTIENT(RIGHT($BJ24,2)+BV$7,12)-1,QUOTIENT(RIGHT($BJ24,2)+BV$7,12)))&amp;IF(RIGHT($BJ24,2)+BV$7&lt;10,"0"&amp;MOD(RIGHT($BJ24,2)+BV$7,12),IF(MOD(RIGHT($BJ24,2)+BV$7,12)=0,12,IF(MOD(RIGHT($BJ24,2)+BV$7,12)&lt;10,"0"&amp;MOD(RIGHT($BJ24,2)+BV$7,12),MOD(RIGHT($BJ24,2)+BV$7,12)))),DB!$I:$I,CHOOSE($X$6,$Y$2,$Y$3,$Y$4,),DB!$I:$I,CHOOSE($X$6,$Z$2,$Z$3,$Z$4),DB!$F:$F,$BJ24)</f>
        <v>0</v>
      </c>
      <c r="BW24" s="3">
        <f>SUMIFS(DB!$C:$C,DB!$E:$E,(LEFT($BJ24,4)+IF(MOD(RIGHT($BJ24,2)+BW$7,12)=0,QUOTIENT(RIGHT($BJ24,2)+BW$7,12)-1,QUOTIENT(RIGHT($BJ24,2)+BW$7,12)))&amp;IF(RIGHT($BJ24,2)+BW$7&lt;10,"0"&amp;MOD(RIGHT($BJ24,2)+BW$7,12),IF(MOD(RIGHT($BJ24,2)+BW$7,12)=0,12,IF(MOD(RIGHT($BJ24,2)+BW$7,12)&lt;10,"0"&amp;MOD(RIGHT($BJ24,2)+BW$7,12),MOD(RIGHT($BJ24,2)+BW$7,12)))),DB!$I:$I,CHOOSE($X$6,$Y$2,$Y$3,$Y$4,),DB!$I:$I,CHOOSE($X$6,$Z$2,$Z$3,$Z$4),DB!$F:$F,$BJ24)</f>
        <v>0</v>
      </c>
      <c r="BX24" s="3">
        <f>SUMIFS(DB!$C:$C,DB!$E:$E,(LEFT($BJ24,4)+IF(MOD(RIGHT($BJ24,2)+BX$7,12)=0,QUOTIENT(RIGHT($BJ24,2)+BX$7,12)-1,QUOTIENT(RIGHT($BJ24,2)+BX$7,12)))&amp;IF(RIGHT($BJ24,2)+BX$7&lt;10,"0"&amp;MOD(RIGHT($BJ24,2)+BX$7,12),IF(MOD(RIGHT($BJ24,2)+BX$7,12)=0,12,IF(MOD(RIGHT($BJ24,2)+BX$7,12)&lt;10,"0"&amp;MOD(RIGHT($BJ24,2)+BX$7,12),MOD(RIGHT($BJ24,2)+BX$7,12)))),DB!$I:$I,CHOOSE($X$6,$Y$2,$Y$3,$Y$4,),DB!$I:$I,CHOOSE($X$6,$Z$2,$Z$3,$Z$4),DB!$F:$F,$BJ24)</f>
        <v>0</v>
      </c>
      <c r="BY24" s="3">
        <f>SUMIFS(DB!$C:$C,DB!$E:$E,(LEFT($BJ24,4)+IF(MOD(RIGHT($BJ24,2)+BY$7,12)=0,QUOTIENT(RIGHT($BJ24,2)+BY$7,12)-1,QUOTIENT(RIGHT($BJ24,2)+BY$7,12)))&amp;IF(RIGHT($BJ24,2)+BY$7&lt;10,"0"&amp;MOD(RIGHT($BJ24,2)+BY$7,12),IF(MOD(RIGHT($BJ24,2)+BY$7,12)=0,12,IF(MOD(RIGHT($BJ24,2)+BY$7,12)&lt;10,"0"&amp;MOD(RIGHT($BJ24,2)+BY$7,12),MOD(RIGHT($BJ24,2)+BY$7,12)))),DB!$I:$I,CHOOSE($X$6,$Y$2,$Y$3,$Y$4,),DB!$I:$I,CHOOSE($X$6,$Z$2,$Z$3,$Z$4),DB!$F:$F,$BJ24)</f>
        <v>0</v>
      </c>
      <c r="BZ24" s="3"/>
      <c r="CB24" s="9" t="str">
        <f t="shared" si="16"/>
        <v>201704</v>
      </c>
      <c r="CC24" s="16">
        <f t="shared" si="17"/>
        <v>0</v>
      </c>
      <c r="CD24" s="16">
        <f t="shared" si="18"/>
        <v>0</v>
      </c>
      <c r="CE24" s="16">
        <f t="shared" si="19"/>
        <v>0</v>
      </c>
      <c r="CF24" s="16">
        <f t="shared" si="20"/>
        <v>0</v>
      </c>
      <c r="CG24" s="16">
        <f t="shared" si="21"/>
        <v>0</v>
      </c>
      <c r="CH24" s="16">
        <f t="shared" si="22"/>
        <v>0</v>
      </c>
      <c r="CI24" s="16">
        <f t="shared" si="23"/>
        <v>0</v>
      </c>
      <c r="CJ24" s="16">
        <f t="shared" si="24"/>
        <v>0</v>
      </c>
      <c r="CK24" s="16">
        <f t="shared" si="25"/>
        <v>0</v>
      </c>
      <c r="CL24" s="16">
        <f t="shared" si="26"/>
        <v>0</v>
      </c>
      <c r="CM24" s="16">
        <f t="shared" si="27"/>
        <v>0</v>
      </c>
      <c r="CN24" s="16">
        <f t="shared" si="28"/>
        <v>0</v>
      </c>
      <c r="CO24" s="16">
        <f t="shared" si="29"/>
        <v>0</v>
      </c>
      <c r="CP24" s="16">
        <f t="shared" si="30"/>
        <v>0</v>
      </c>
      <c r="CQ24" s="16">
        <f t="shared" si="31"/>
        <v>0</v>
      </c>
      <c r="CT24" s="9" t="str">
        <f t="shared" si="32"/>
        <v>201704</v>
      </c>
      <c r="CU24" s="16">
        <f t="shared" si="33"/>
        <v>0</v>
      </c>
      <c r="CV24" s="16">
        <f t="shared" si="34"/>
        <v>0</v>
      </c>
      <c r="CW24" s="16">
        <f t="shared" si="35"/>
        <v>0</v>
      </c>
      <c r="CX24" s="16">
        <f t="shared" si="36"/>
        <v>0</v>
      </c>
      <c r="CY24" s="16">
        <f t="shared" si="37"/>
        <v>0</v>
      </c>
      <c r="CZ24" s="16">
        <f t="shared" si="38"/>
        <v>0</v>
      </c>
      <c r="DA24" s="16">
        <f t="shared" si="39"/>
        <v>0</v>
      </c>
      <c r="DB24" s="16">
        <f t="shared" si="40"/>
        <v>0</v>
      </c>
      <c r="DC24" s="16">
        <f t="shared" si="41"/>
        <v>0</v>
      </c>
      <c r="DD24" s="16">
        <f t="shared" si="42"/>
        <v>0</v>
      </c>
      <c r="DE24" s="16">
        <f t="shared" si="43"/>
        <v>0</v>
      </c>
      <c r="DF24" s="16">
        <f t="shared" si="44"/>
        <v>0</v>
      </c>
      <c r="DG24" s="16">
        <f t="shared" si="45"/>
        <v>0</v>
      </c>
      <c r="DH24" s="16">
        <f t="shared" si="46"/>
        <v>0</v>
      </c>
      <c r="DI24" s="16">
        <f t="shared" si="47"/>
        <v>0</v>
      </c>
    </row>
    <row r="25" spans="1:113" x14ac:dyDescent="0.2">
      <c r="A25">
        <f t="shared" si="49"/>
        <v>16</v>
      </c>
      <c r="B25" s="6" t="str">
        <f t="shared" si="50"/>
        <v>201705</v>
      </c>
      <c r="C25" s="3">
        <f>COUNTIFS(DB!$G:$G,1,DB!$F:$F,"&lt;="&amp;B25)</f>
        <v>272</v>
      </c>
      <c r="D25" s="3">
        <f t="shared" si="48"/>
        <v>0</v>
      </c>
      <c r="E25" s="15">
        <f t="shared" si="51"/>
        <v>0</v>
      </c>
      <c r="F25" s="17">
        <f>COUNTIFS(DB!$E:$E,$B25,DB!$I:$I,$Y$2,DB!$I:$I,$Z$2,DB!$H:$H,1)</f>
        <v>0</v>
      </c>
      <c r="G25" s="18">
        <f>COUNTIFS(DB!$E:$E,$B25,DB!$I:$I,$Y$3,DB!$I:$I,$Z$3,DB!$H:$H,1)</f>
        <v>0</v>
      </c>
      <c r="H25" s="18">
        <f>COUNTIFS(DB!$E:$E,$B25,DB!$I:$I,$Y$4,DB!$I:$I,$Z$4,DB!$H:$H,1)</f>
        <v>0</v>
      </c>
      <c r="I25" s="17">
        <f>COUNTIFS(DB!$E:$E,$B25,DB!$F:$F,$B25,DB!$I:$I,$Y$2,DB!$I:$I,$Z$2,DB!$H:$H,1)</f>
        <v>0</v>
      </c>
      <c r="J25" s="18">
        <f>COUNTIFS(DB!$E:$E,$B25,DB!$F:$F,$B25,DB!$I:$I,$Y$3,DB!$I:$I,$Z$3,DB!$H:$H,1)</f>
        <v>0</v>
      </c>
      <c r="K25" s="18">
        <f>COUNTIFS(DB!$E:$E,$B25,DB!$F:$F,$B25,DB!$I:$I,$Y$4,DB!$I:$I,$Z$4,DB!$H:$H,1)</f>
        <v>0</v>
      </c>
      <c r="L25" s="18"/>
      <c r="M25" s="3">
        <f>SUMIFS(DB!$C:$C,DB!$E:$E,$B25)</f>
        <v>0</v>
      </c>
      <c r="N25" s="3">
        <f>SUMIFS(DB!$C:$C,DB!$E:$E,$B25,DB!$I:$I,$Y$2,DB!$I:$I,$Z$2)</f>
        <v>0</v>
      </c>
      <c r="O25" s="3">
        <f>SUMIFS(DB!$C:$C,DB!$E:$E,$B25,DB!$I:$I,$Y$3,DB!$I:$I,$Z$3)</f>
        <v>0</v>
      </c>
      <c r="P25" s="3">
        <f>SUMIFS(DB!$C:$C,DB!$E:$E,$B25,DB!$I:$I,$Y$4,DB!$I:$I,$Z$4)</f>
        <v>0</v>
      </c>
      <c r="Q25" s="3"/>
      <c r="R25" s="15">
        <f t="shared" si="52"/>
        <v>0</v>
      </c>
      <c r="S25" s="17">
        <f>SUMIFS(DB!$C:$C,DB!$E:$E,(LEFT($Z25,4)+IF(RIGHT($Z25,2)+AA$7=12,0,QUOTIENT(RIGHT($Z25,2)+AA$7,12)))&amp;IF(RIGHT($Z25,2)+AA$7&lt;10,"0"&amp;MOD(RIGHT($Z25,2)+AA$7,12),IF(MOD(RIGHT($Z25,2)+AA$7,12)=0,12,IF(MOD(RIGHT($Z25,2)+AA$7,12)&lt;10,"0"&amp;MOD(RIGHT($Z25,2)+AA$7,12),MOD(RIGHT($Z25,2)+AA$7,12)))),DB!$F:$F,$Z25,DB!$I:$I,$Y$2,DB!$I:$I,$Z$2)</f>
        <v>0</v>
      </c>
      <c r="T25" s="18">
        <f>SUMIFS(DB!$C:$C,DB!$E:$E,(LEFT($Z25,4)+IF(RIGHT($Z25,2)+AA$7=12,0,QUOTIENT(RIGHT($Z25,2)+AA$7,12)))&amp;IF(RIGHT($Z25,2)+AA$7&lt;10,"0"&amp;MOD(RIGHT($Z25,2)+AA$7,12),IF(MOD(RIGHT($Z25,2)+AA$7,12)=0,12,IF(MOD(RIGHT($Z25,2)+AA$7,12)&lt;10,"0"&amp;MOD(RIGHT($Z25,2)+AA$7,12),MOD(RIGHT($Z25,2)+AA$7,12)))),DB!$F:$F,$Z25,DB!$I:$I,$Y$3,DB!$I:$I,$Z$3)</f>
        <v>0</v>
      </c>
      <c r="U25" s="18">
        <f>SUMIFS(DB!$C:$C,DB!$E:$E,(LEFT($Z25,4)+IF(RIGHT($Z25,2)+AA$7=12,0,QUOTIENT(RIGHT($Z25,2)+AA$7,12)))&amp;IF(RIGHT($Z25,2)+AA$7&lt;10,"0"&amp;MOD(RIGHT($Z25,2)+AA$7,12),IF(MOD(RIGHT($Z25,2)+AA$7,12)=0,12,IF(MOD(RIGHT($Z25,2)+AA$7,12)&lt;10,"0"&amp;MOD(RIGHT($Z25,2)+AA$7,12),MOD(RIGHT($Z25,2)+AA$7,12)))),DB!$F:$F,$Z25,DB!$I:$I,$Y$4,DB!$I:$I,$Z$4)</f>
        <v>0</v>
      </c>
      <c r="V25" s="18"/>
      <c r="Z25" s="6" t="str">
        <f t="shared" si="13"/>
        <v>201705</v>
      </c>
      <c r="AA25" s="3">
        <f>COUNTIFS(DB!$E:$E,(LEFT($Z25,4)+IF(MOD(RIGHT($Z25,2)+AA$7,12)=0,QUOTIENT(RIGHT($Z25,2)+AA$7,12)-1,QUOTIENT(RIGHT($Z25,2)+AA$7,12)))&amp;IF(RIGHT($Z25,2)+AA$7&lt;10,"0"&amp;MOD(RIGHT($Z25,2)+AA$7,12),IF(MOD(RIGHT($Z25,2)+AA$7,12)=0,12,IF(MOD(RIGHT($Z25,2)+AA$7,12)&lt;10,"0"&amp;MOD(RIGHT($Z25,2)+AA$7,12),MOD(RIGHT($Z25,2)+AA$7,12)))),DB!$F:$F,$Z25,DB!$I:$I,CHOOSE($X$6,$Y$2,$Y$3,$Y$4,),DB!$I:$I,CHOOSE($X$6,$Z$2,$Z$3,$Z$4),DB!$H:$H,1)</f>
        <v>0</v>
      </c>
      <c r="AB25" s="3">
        <f>COUNTIFS(DB!$E:$E,(LEFT($Z25,4)+IF(MOD(RIGHT($Z25,2)+AB$7,12)=0,QUOTIENT(RIGHT($Z25,2)+AB$7,12)-1,QUOTIENT(RIGHT($Z25,2)+AB$7,12)))&amp;IF(RIGHT($Z25,2)+AB$7&lt;10,"0"&amp;MOD(RIGHT($Z25,2)+AB$7,12),IF(MOD(RIGHT($Z25,2)+AB$7,12)=0,12,IF(MOD(RIGHT($Z25,2)+AB$7,12)&lt;10,"0"&amp;MOD(RIGHT($Z25,2)+AB$7,12),MOD(RIGHT($Z25,2)+AB$7,12)))),DB!$F:$F,$Z25,DB!$I:$I,CHOOSE($X$6,$Y$2,$Y$3,$Y$4,),DB!$I:$I,CHOOSE($X$6,$Z$2,$Z$3,$Z$4),DB!$H:$H,1)</f>
        <v>0</v>
      </c>
      <c r="AC25" s="3">
        <f>COUNTIFS(DB!$E:$E,(LEFT($Z25,4)+IF(MOD(RIGHT($Z25,2)+AC$7,12)=0,QUOTIENT(RIGHT($Z25,2)+AC$7,12)-1,QUOTIENT(RIGHT($Z25,2)+AC$7,12)))&amp;IF(RIGHT($Z25,2)+AC$7&lt;10,"0"&amp;MOD(RIGHT($Z25,2)+AC$7,12),IF(MOD(RIGHT($Z25,2)+AC$7,12)=0,12,IF(MOD(RIGHT($Z25,2)+AC$7,12)&lt;10,"0"&amp;MOD(RIGHT($Z25,2)+AC$7,12),MOD(RIGHT($Z25,2)+AC$7,12)))),DB!$F:$F,$Z25,DB!$I:$I,CHOOSE($X$6,$Y$2,$Y$3,$Y$4,),DB!$I:$I,CHOOSE($X$6,$Z$2,$Z$3,$Z$4),DB!$H:$H,1)</f>
        <v>0</v>
      </c>
      <c r="AD25" s="3">
        <f>COUNTIFS(DB!$E:$E,(LEFT($Z25,4)+IF(MOD(RIGHT($Z25,2)+AD$7,12)=0,QUOTIENT(RIGHT($Z25,2)+AD$7,12)-1,QUOTIENT(RIGHT($Z25,2)+AD$7,12)))&amp;IF(RIGHT($Z25,2)+AD$7&lt;10,"0"&amp;MOD(RIGHT($Z25,2)+AD$7,12),IF(MOD(RIGHT($Z25,2)+AD$7,12)=0,12,IF(MOD(RIGHT($Z25,2)+AD$7,12)&lt;10,"0"&amp;MOD(RIGHT($Z25,2)+AD$7,12),MOD(RIGHT($Z25,2)+AD$7,12)))),DB!$F:$F,$Z25,DB!$I:$I,CHOOSE($X$6,$Y$2,$Y$3,$Y$4,),DB!$I:$I,CHOOSE($X$6,$Z$2,$Z$3,$Z$4),DB!$H:$H,1)</f>
        <v>0</v>
      </c>
      <c r="AE25" s="3">
        <f>COUNTIFS(DB!$E:$E,(LEFT($Z25,4)+IF(MOD(RIGHT($Z25,2)+AE$7,12)=0,QUOTIENT(RIGHT($Z25,2)+AE$7,12)-1,QUOTIENT(RIGHT($Z25,2)+AE$7,12)))&amp;IF(RIGHT($Z25,2)+AE$7&lt;10,"0"&amp;MOD(RIGHT($Z25,2)+AE$7,12),IF(MOD(RIGHT($Z25,2)+AE$7,12)=0,12,IF(MOD(RIGHT($Z25,2)+AE$7,12)&lt;10,"0"&amp;MOD(RIGHT($Z25,2)+AE$7,12),MOD(RIGHT($Z25,2)+AE$7,12)))),DB!$F:$F,$Z25,DB!$I:$I,CHOOSE($X$6,$Y$2,$Y$3,$Y$4,),DB!$I:$I,CHOOSE($X$6,$Z$2,$Z$3,$Z$4),DB!$H:$H,1)</f>
        <v>0</v>
      </c>
      <c r="AF25" s="3">
        <f>COUNTIFS(DB!$E:$E,(LEFT($Z25,4)+IF(MOD(RIGHT($Z25,2)+AF$7,12)=0,QUOTIENT(RIGHT($Z25,2)+AF$7,12)-1,QUOTIENT(RIGHT($Z25,2)+AF$7,12)))&amp;IF(RIGHT($Z25,2)+AF$7&lt;10,"0"&amp;MOD(RIGHT($Z25,2)+AF$7,12),IF(MOD(RIGHT($Z25,2)+AF$7,12)=0,12,IF(MOD(RIGHT($Z25,2)+AF$7,12)&lt;10,"0"&amp;MOD(RIGHT($Z25,2)+AF$7,12),MOD(RIGHT($Z25,2)+AF$7,12)))),DB!$F:$F,$Z25,DB!$I:$I,CHOOSE($X$6,$Y$2,$Y$3,$Y$4,),DB!$I:$I,CHOOSE($X$6,$Z$2,$Z$3,$Z$4),DB!$H:$H,1)</f>
        <v>0</v>
      </c>
      <c r="AG25" s="3">
        <f>COUNTIFS(DB!$E:$E,(LEFT($Z25,4)+IF(MOD(RIGHT($Z25,2)+AG$7,12)=0,QUOTIENT(RIGHT($Z25,2)+AG$7,12)-1,QUOTIENT(RIGHT($Z25,2)+AG$7,12)))&amp;IF(RIGHT($Z25,2)+AG$7&lt;10,"0"&amp;MOD(RIGHT($Z25,2)+AG$7,12),IF(MOD(RIGHT($Z25,2)+AG$7,12)=0,12,IF(MOD(RIGHT($Z25,2)+AG$7,12)&lt;10,"0"&amp;MOD(RIGHT($Z25,2)+AG$7,12),MOD(RIGHT($Z25,2)+AG$7,12)))),DB!$F:$F,$Z25,DB!$I:$I,CHOOSE($X$6,$Y$2,$Y$3,$Y$4,),DB!$I:$I,CHOOSE($X$6,$Z$2,$Z$3,$Z$4),DB!$H:$H,1)</f>
        <v>0</v>
      </c>
      <c r="AH25" s="3">
        <f>COUNTIFS(DB!$E:$E,(LEFT($Z25,4)+IF(MOD(RIGHT($Z25,2)+AH$7,12)=0,QUOTIENT(RIGHT($Z25,2)+AH$7,12)-1,QUOTIENT(RIGHT($Z25,2)+AH$7,12)))&amp;IF(RIGHT($Z25,2)+AH$7&lt;10,"0"&amp;MOD(RIGHT($Z25,2)+AH$7,12),IF(MOD(RIGHT($Z25,2)+AH$7,12)=0,12,IF(MOD(RIGHT($Z25,2)+AH$7,12)&lt;10,"0"&amp;MOD(RIGHT($Z25,2)+AH$7,12),MOD(RIGHT($Z25,2)+AH$7,12)))),DB!$F:$F,$Z25,DB!$I:$I,CHOOSE($X$6,$Y$2,$Y$3,$Y$4,),DB!$I:$I,CHOOSE($X$6,$Z$2,$Z$3,$Z$4),DB!$H:$H,1)</f>
        <v>0</v>
      </c>
      <c r="AI25" s="3">
        <f>COUNTIFS(DB!$E:$E,(LEFT($Z25,4)+IF(MOD(RIGHT($Z25,2)+AI$7,12)=0,QUOTIENT(RIGHT($Z25,2)+AI$7,12)-1,QUOTIENT(RIGHT($Z25,2)+AI$7,12)))&amp;IF(RIGHT($Z25,2)+AI$7&lt;10,"0"&amp;MOD(RIGHT($Z25,2)+AI$7,12),IF(MOD(RIGHT($Z25,2)+AI$7,12)=0,12,IF(MOD(RIGHT($Z25,2)+AI$7,12)&lt;10,"0"&amp;MOD(RIGHT($Z25,2)+AI$7,12),MOD(RIGHT($Z25,2)+AI$7,12)))),DB!$F:$F,$Z25,DB!$I:$I,CHOOSE($X$6,$Y$2,$Y$3,$Y$4,),DB!$I:$I,CHOOSE($X$6,$Z$2,$Z$3,$Z$4),DB!$H:$H,1)</f>
        <v>0</v>
      </c>
      <c r="AJ25" s="3">
        <f>COUNTIFS(DB!$E:$E,(LEFT($Z25,4)+IF(MOD(RIGHT($Z25,2)+AJ$7,12)=0,QUOTIENT(RIGHT($Z25,2)+AJ$7,12)-1,QUOTIENT(RIGHT($Z25,2)+AJ$7,12)))&amp;IF(RIGHT($Z25,2)+AJ$7&lt;10,"0"&amp;MOD(RIGHT($Z25,2)+AJ$7,12),IF(MOD(RIGHT($Z25,2)+AJ$7,12)=0,12,IF(MOD(RIGHT($Z25,2)+AJ$7,12)&lt;10,"0"&amp;MOD(RIGHT($Z25,2)+AJ$7,12),MOD(RIGHT($Z25,2)+AJ$7,12)))),DB!$F:$F,$Z25,DB!$I:$I,CHOOSE($X$6,$Y$2,$Y$3,$Y$4,),DB!$I:$I,CHOOSE($X$6,$Z$2,$Z$3,$Z$4),DB!$H:$H,1)</f>
        <v>0</v>
      </c>
      <c r="AK25" s="3">
        <f>COUNTIFS(DB!$E:$E,(LEFT($Z25,4)+IF(MOD(RIGHT($Z25,2)+AK$7,12)=0,QUOTIENT(RIGHT($Z25,2)+AK$7,12)-1,QUOTIENT(RIGHT($Z25,2)+AK$7,12)))&amp;IF(RIGHT($Z25,2)+AK$7&lt;10,"0"&amp;MOD(RIGHT($Z25,2)+AK$7,12),IF(MOD(RIGHT($Z25,2)+AK$7,12)=0,12,IF(MOD(RIGHT($Z25,2)+AK$7,12)&lt;10,"0"&amp;MOD(RIGHT($Z25,2)+AK$7,12),MOD(RIGHT($Z25,2)+AK$7,12)))),DB!$F:$F,$Z25,DB!$I:$I,CHOOSE($X$6,$Y$2,$Y$3,$Y$4,),DB!$I:$I,CHOOSE($X$6,$Z$2,$Z$3,$Z$4),DB!$H:$H,1)</f>
        <v>0</v>
      </c>
      <c r="AL25" s="3">
        <f>COUNTIFS(DB!$E:$E,(LEFT($Z25,4)+IF(MOD(RIGHT($Z25,2)+AL$7,12)=0,QUOTIENT(RIGHT($Z25,2)+AL$7,12)-1,QUOTIENT(RIGHT($Z25,2)+AL$7,12)))&amp;IF(RIGHT($Z25,2)+AL$7&lt;10,"0"&amp;MOD(RIGHT($Z25,2)+AL$7,12),IF(MOD(RIGHT($Z25,2)+AL$7,12)=0,12,IF(MOD(RIGHT($Z25,2)+AL$7,12)&lt;10,"0"&amp;MOD(RIGHT($Z25,2)+AL$7,12),MOD(RIGHT($Z25,2)+AL$7,12)))),DB!$F:$F,$Z25,DB!$I:$I,CHOOSE($X$6,$Y$2,$Y$3,$Y$4,),DB!$I:$I,CHOOSE($X$6,$Z$2,$Z$3,$Z$4),DB!$H:$H,1)</f>
        <v>0</v>
      </c>
      <c r="AM25" s="3">
        <f>COUNTIFS(DB!$E:$E,(LEFT($Z25,4)+IF(MOD(RIGHT($Z25,2)+AM$7,12)=0,QUOTIENT(RIGHT($Z25,2)+AM$7,12)-1,QUOTIENT(RIGHT($Z25,2)+AM$7,12)))&amp;IF(RIGHT($Z25,2)+AM$7&lt;10,"0"&amp;MOD(RIGHT($Z25,2)+AM$7,12),IF(MOD(RIGHT($Z25,2)+AM$7,12)=0,12,IF(MOD(RIGHT($Z25,2)+AM$7,12)&lt;10,"0"&amp;MOD(RIGHT($Z25,2)+AM$7,12),MOD(RIGHT($Z25,2)+AM$7,12)))),DB!$F:$F,$Z25,DB!$I:$I,CHOOSE($X$6,$Y$2,$Y$3,$Y$4,),DB!$I:$I,CHOOSE($X$6,$Z$2,$Z$3,$Z$4),DB!$H:$H,1)</f>
        <v>0</v>
      </c>
      <c r="AN25" s="3">
        <f>COUNTIFS(DB!$E:$E,(LEFT($Z25,4)+IF(MOD(RIGHT($Z25,2)+AN$7,12)=0,QUOTIENT(RIGHT($Z25,2)+AN$7,12)-1,QUOTIENT(RIGHT($Z25,2)+AN$7,12)))&amp;IF(RIGHT($Z25,2)+AN$7&lt;10,"0"&amp;MOD(RIGHT($Z25,2)+AN$7,12),IF(MOD(RIGHT($Z25,2)+AN$7,12)=0,12,IF(MOD(RIGHT($Z25,2)+AN$7,12)&lt;10,"0"&amp;MOD(RIGHT($Z25,2)+AN$7,12),MOD(RIGHT($Z25,2)+AN$7,12)))),DB!$F:$F,$Z25,DB!$I:$I,CHOOSE($X$6,$Y$2,$Y$3,$Y$4,),DB!$I:$I,CHOOSE($X$6,$Z$2,$Z$3,$Z$4),DB!$H:$H,1)</f>
        <v>0</v>
      </c>
      <c r="AO25" s="3">
        <f>COUNTIFS(DB!$E:$E,(LEFT($Z25,4)+IF(MOD(RIGHT($Z25,2)+AO$7,12)=0,QUOTIENT(RIGHT($Z25,2)+AO$7,12)-1,QUOTIENT(RIGHT($Z25,2)+AO$7,12)))&amp;IF(RIGHT($Z25,2)+AO$7&lt;10,"0"&amp;MOD(RIGHT($Z25,2)+AO$7,12),IF(MOD(RIGHT($Z25,2)+AO$7,12)=0,12,IF(MOD(RIGHT($Z25,2)+AO$7,12)&lt;10,"0"&amp;MOD(RIGHT($Z25,2)+AO$7,12),MOD(RIGHT($Z25,2)+AO$7,12)))),DB!$F:$F,$Z25,DB!$I:$I,CHOOSE($X$6,$Y$2,$Y$3,$Y$4,),DB!$I:$I,CHOOSE($X$6,$Z$2,$Z$3,$Z$4),DB!$H:$H,1)</f>
        <v>0</v>
      </c>
      <c r="AP25" s="3"/>
      <c r="AQ25" s="3"/>
      <c r="AR25" s="9" t="str">
        <f t="shared" si="14"/>
        <v>201705</v>
      </c>
      <c r="AS25" s="3">
        <f>COUNTIFS(DB!$E:$E,(LEFT($Z25,4)+IF(MOD(RIGHT($Z25,2)+AS$7,12)=0,QUOTIENT(RIGHT($Z25,2)+AS$7,12)-1,QUOTIENT(RIGHT($Z25,2)+AS$7,12)))&amp;IF(RIGHT($Z25,2)+AS$7&lt;10,"0"&amp;MOD(RIGHT($Z25,2)+AS$7,12),IF(MOD(RIGHT($Z25,2)+AS$7,12)=0,12,IF(MOD(RIGHT($Z25,2)+AS$7,12)&lt;10,"0"&amp;MOD(RIGHT($Z25,2)+AS$7,12),MOD(RIGHT($Z25,2)+AS$7,12)))),DB!$F:$F,$Z25,DB!$I:$I,CHOOSE($X$6,$Y$2,$Y$3,$Y$4,),DB!$I:$I,CHOOSE($X$6,$Z$2,$Z$3,$Z$4))</f>
        <v>0</v>
      </c>
      <c r="AT25" s="3">
        <f>COUNTIFS(DB!$E:$E,(LEFT($Z25,4)+IF(MOD(RIGHT($Z25,2)+AT$7,12)=0,QUOTIENT(RIGHT($Z25,2)+AT$7,12)-1,QUOTIENT(RIGHT($Z25,2)+AT$7,12)))&amp;IF(RIGHT($Z25,2)+AT$7&lt;10,"0"&amp;MOD(RIGHT($Z25,2)+AT$7,12),IF(MOD(RIGHT($Z25,2)+AT$7,12)=0,12,IF(MOD(RIGHT($Z25,2)+AT$7,12)&lt;10,"0"&amp;MOD(RIGHT($Z25,2)+AT$7,12),MOD(RIGHT($Z25,2)+AT$7,12)))),DB!$F:$F,$Z25,DB!$I:$I,CHOOSE($X$6,$Y$2,$Y$3,$Y$4,),DB!$I:$I,CHOOSE($X$6,$Z$2,$Z$3,$Z$4))</f>
        <v>0</v>
      </c>
      <c r="AU25" s="3">
        <f>COUNTIFS(DB!$E:$E,(LEFT($Z25,4)+IF(MOD(RIGHT($Z25,2)+AU$7,12)=0,QUOTIENT(RIGHT($Z25,2)+AU$7,12)-1,QUOTIENT(RIGHT($Z25,2)+AU$7,12)))&amp;IF(RIGHT($Z25,2)+AU$7&lt;10,"0"&amp;MOD(RIGHT($Z25,2)+AU$7,12),IF(MOD(RIGHT($Z25,2)+AU$7,12)=0,12,IF(MOD(RIGHT($Z25,2)+AU$7,12)&lt;10,"0"&amp;MOD(RIGHT($Z25,2)+AU$7,12),MOD(RIGHT($Z25,2)+AU$7,12)))),DB!$F:$F,$Z25,DB!$I:$I,CHOOSE($X$6,$Y$2,$Y$3,$Y$4,),DB!$I:$I,CHOOSE($X$6,$Z$2,$Z$3,$Z$4))</f>
        <v>0</v>
      </c>
      <c r="AV25" s="3">
        <f>COUNTIFS(DB!$E:$E,(LEFT($Z25,4)+IF(MOD(RIGHT($Z25,2)+AV$7,12)=0,QUOTIENT(RIGHT($Z25,2)+AV$7,12)-1,QUOTIENT(RIGHT($Z25,2)+AV$7,12)))&amp;IF(RIGHT($Z25,2)+AV$7&lt;10,"0"&amp;MOD(RIGHT($Z25,2)+AV$7,12),IF(MOD(RIGHT($Z25,2)+AV$7,12)=0,12,IF(MOD(RIGHT($Z25,2)+AV$7,12)&lt;10,"0"&amp;MOD(RIGHT($Z25,2)+AV$7,12),MOD(RIGHT($Z25,2)+AV$7,12)))),DB!$F:$F,$Z25,DB!$I:$I,CHOOSE($X$6,$Y$2,$Y$3,$Y$4,),DB!$I:$I,CHOOSE($X$6,$Z$2,$Z$3,$Z$4))</f>
        <v>0</v>
      </c>
      <c r="AW25" s="3">
        <f>COUNTIFS(DB!$E:$E,(LEFT($Z25,4)+IF(MOD(RIGHT($Z25,2)+AW$7,12)=0,QUOTIENT(RIGHT($Z25,2)+AW$7,12)-1,QUOTIENT(RIGHT($Z25,2)+AW$7,12)))&amp;IF(RIGHT($Z25,2)+AW$7&lt;10,"0"&amp;MOD(RIGHT($Z25,2)+AW$7,12),IF(MOD(RIGHT($Z25,2)+AW$7,12)=0,12,IF(MOD(RIGHT($Z25,2)+AW$7,12)&lt;10,"0"&amp;MOD(RIGHT($Z25,2)+AW$7,12),MOD(RIGHT($Z25,2)+AW$7,12)))),DB!$F:$F,$Z25,DB!$I:$I,CHOOSE($X$6,$Y$2,$Y$3,$Y$4,),DB!$I:$I,CHOOSE($X$6,$Z$2,$Z$3,$Z$4))</f>
        <v>0</v>
      </c>
      <c r="AX25" s="3">
        <f>COUNTIFS(DB!$E:$E,(LEFT($Z25,4)+IF(MOD(RIGHT($Z25,2)+AX$7,12)=0,QUOTIENT(RIGHT($Z25,2)+AX$7,12)-1,QUOTIENT(RIGHT($Z25,2)+AX$7,12)))&amp;IF(RIGHT($Z25,2)+AX$7&lt;10,"0"&amp;MOD(RIGHT($Z25,2)+AX$7,12),IF(MOD(RIGHT($Z25,2)+AX$7,12)=0,12,IF(MOD(RIGHT($Z25,2)+AX$7,12)&lt;10,"0"&amp;MOD(RIGHT($Z25,2)+AX$7,12),MOD(RIGHT($Z25,2)+AX$7,12)))),DB!$F:$F,$Z25,DB!$I:$I,CHOOSE($X$6,$Y$2,$Y$3,$Y$4,),DB!$I:$I,CHOOSE($X$6,$Z$2,$Z$3,$Z$4))</f>
        <v>0</v>
      </c>
      <c r="AY25" s="3">
        <f>COUNTIFS(DB!$E:$E,(LEFT($Z25,4)+IF(MOD(RIGHT($Z25,2)+AY$7,12)=0,QUOTIENT(RIGHT($Z25,2)+AY$7,12)-1,QUOTIENT(RIGHT($Z25,2)+AY$7,12)))&amp;IF(RIGHT($Z25,2)+AY$7&lt;10,"0"&amp;MOD(RIGHT($Z25,2)+AY$7,12),IF(MOD(RIGHT($Z25,2)+AY$7,12)=0,12,IF(MOD(RIGHT($Z25,2)+AY$7,12)&lt;10,"0"&amp;MOD(RIGHT($Z25,2)+AY$7,12),MOD(RIGHT($Z25,2)+AY$7,12)))),DB!$F:$F,$Z25,DB!$I:$I,CHOOSE($X$6,$Y$2,$Y$3,$Y$4,),DB!$I:$I,CHOOSE($X$6,$Z$2,$Z$3,$Z$4))</f>
        <v>0</v>
      </c>
      <c r="AZ25" s="3">
        <f>COUNTIFS(DB!$E:$E,(LEFT($Z25,4)+IF(MOD(RIGHT($Z25,2)+AZ$7,12)=0,QUOTIENT(RIGHT($Z25,2)+AZ$7,12)-1,QUOTIENT(RIGHT($Z25,2)+AZ$7,12)))&amp;IF(RIGHT($Z25,2)+AZ$7&lt;10,"0"&amp;MOD(RIGHT($Z25,2)+AZ$7,12),IF(MOD(RIGHT($Z25,2)+AZ$7,12)=0,12,IF(MOD(RIGHT($Z25,2)+AZ$7,12)&lt;10,"0"&amp;MOD(RIGHT($Z25,2)+AZ$7,12),MOD(RIGHT($Z25,2)+AZ$7,12)))),DB!$F:$F,$Z25,DB!$I:$I,CHOOSE($X$6,$Y$2,$Y$3,$Y$4,),DB!$I:$I,CHOOSE($X$6,$Z$2,$Z$3,$Z$4))</f>
        <v>0</v>
      </c>
      <c r="BA25" s="3">
        <f>COUNTIFS(DB!$E:$E,(LEFT($Z25,4)+IF(MOD(RIGHT($Z25,2)+BA$7,12)=0,QUOTIENT(RIGHT($Z25,2)+BA$7,12)-1,QUOTIENT(RIGHT($Z25,2)+BA$7,12)))&amp;IF(RIGHT($Z25,2)+BA$7&lt;10,"0"&amp;MOD(RIGHT($Z25,2)+BA$7,12),IF(MOD(RIGHT($Z25,2)+BA$7,12)=0,12,IF(MOD(RIGHT($Z25,2)+BA$7,12)&lt;10,"0"&amp;MOD(RIGHT($Z25,2)+BA$7,12),MOD(RIGHT($Z25,2)+BA$7,12)))),DB!$F:$F,$Z25,DB!$I:$I,CHOOSE($X$6,$Y$2,$Y$3,$Y$4,),DB!$I:$I,CHOOSE($X$6,$Z$2,$Z$3,$Z$4))</f>
        <v>0</v>
      </c>
      <c r="BB25" s="3">
        <f>COUNTIFS(DB!$E:$E,(LEFT($Z25,4)+IF(MOD(RIGHT($Z25,2)+BB$7,12)=0,QUOTIENT(RIGHT($Z25,2)+BB$7,12)-1,QUOTIENT(RIGHT($Z25,2)+BB$7,12)))&amp;IF(RIGHT($Z25,2)+BB$7&lt;10,"0"&amp;MOD(RIGHT($Z25,2)+BB$7,12),IF(MOD(RIGHT($Z25,2)+BB$7,12)=0,12,IF(MOD(RIGHT($Z25,2)+BB$7,12)&lt;10,"0"&amp;MOD(RIGHT($Z25,2)+BB$7,12),MOD(RIGHT($Z25,2)+BB$7,12)))),DB!$F:$F,$Z25,DB!$I:$I,CHOOSE($X$6,$Y$2,$Y$3,$Y$4,),DB!$I:$I,CHOOSE($X$6,$Z$2,$Z$3,$Z$4))</f>
        <v>0</v>
      </c>
      <c r="BC25" s="3">
        <f>COUNTIFS(DB!$E:$E,(LEFT($Z25,4)+IF(MOD(RIGHT($Z25,2)+BC$7,12)=0,QUOTIENT(RIGHT($Z25,2)+BC$7,12)-1,QUOTIENT(RIGHT($Z25,2)+BC$7,12)))&amp;IF(RIGHT($Z25,2)+BC$7&lt;10,"0"&amp;MOD(RIGHT($Z25,2)+BC$7,12),IF(MOD(RIGHT($Z25,2)+BC$7,12)=0,12,IF(MOD(RIGHT($Z25,2)+BC$7,12)&lt;10,"0"&amp;MOD(RIGHT($Z25,2)+BC$7,12),MOD(RIGHT($Z25,2)+BC$7,12)))),DB!$F:$F,$Z25,DB!$I:$I,CHOOSE($X$6,$Y$2,$Y$3,$Y$4,),DB!$I:$I,CHOOSE($X$6,$Z$2,$Z$3,$Z$4))</f>
        <v>0</v>
      </c>
      <c r="BD25" s="3">
        <f>COUNTIFS(DB!$E:$E,(LEFT($Z25,4)+IF(MOD(RIGHT($Z25,2)+BD$7,12)=0,QUOTIENT(RIGHT($Z25,2)+BD$7,12)-1,QUOTIENT(RIGHT($Z25,2)+BD$7,12)))&amp;IF(RIGHT($Z25,2)+BD$7&lt;10,"0"&amp;MOD(RIGHT($Z25,2)+BD$7,12),IF(MOD(RIGHT($Z25,2)+BD$7,12)=0,12,IF(MOD(RIGHT($Z25,2)+BD$7,12)&lt;10,"0"&amp;MOD(RIGHT($Z25,2)+BD$7,12),MOD(RIGHT($Z25,2)+BD$7,12)))),DB!$F:$F,$Z25,DB!$I:$I,CHOOSE($X$6,$Y$2,$Y$3,$Y$4,),DB!$I:$I,CHOOSE($X$6,$Z$2,$Z$3,$Z$4))</f>
        <v>0</v>
      </c>
      <c r="BE25" s="3">
        <f>COUNTIFS(DB!$E:$E,(LEFT($Z25,4)+IF(MOD(RIGHT($Z25,2)+BE$7,12)=0,QUOTIENT(RIGHT($Z25,2)+BE$7,12)-1,QUOTIENT(RIGHT($Z25,2)+BE$7,12)))&amp;IF(RIGHT($Z25,2)+BE$7&lt;10,"0"&amp;MOD(RIGHT($Z25,2)+BE$7,12),IF(MOD(RIGHT($Z25,2)+BE$7,12)=0,12,IF(MOD(RIGHT($Z25,2)+BE$7,12)&lt;10,"0"&amp;MOD(RIGHT($Z25,2)+BE$7,12),MOD(RIGHT($Z25,2)+BE$7,12)))),DB!$F:$F,$Z25,DB!$I:$I,CHOOSE($X$6,$Y$2,$Y$3,$Y$4,),DB!$I:$I,CHOOSE($X$6,$Z$2,$Z$3,$Z$4))</f>
        <v>0</v>
      </c>
      <c r="BF25" s="3">
        <f>COUNTIFS(DB!$E:$E,(LEFT($Z25,4)+IF(MOD(RIGHT($Z25,2)+BF$7,12)=0,QUOTIENT(RIGHT($Z25,2)+BF$7,12)-1,QUOTIENT(RIGHT($Z25,2)+BF$7,12)))&amp;IF(RIGHT($Z25,2)+BF$7&lt;10,"0"&amp;MOD(RIGHT($Z25,2)+BF$7,12),IF(MOD(RIGHT($Z25,2)+BF$7,12)=0,12,IF(MOD(RIGHT($Z25,2)+BF$7,12)&lt;10,"0"&amp;MOD(RIGHT($Z25,2)+BF$7,12),MOD(RIGHT($Z25,2)+BF$7,12)))),DB!$F:$F,$Z25,DB!$I:$I,CHOOSE($X$6,$Y$2,$Y$3,$Y$4,),DB!$I:$I,CHOOSE($X$6,$Z$2,$Z$3,$Z$4))</f>
        <v>0</v>
      </c>
      <c r="BG25" s="3">
        <f>COUNTIFS(DB!$E:$E,(LEFT($Z25,4)+IF(MOD(RIGHT($Z25,2)+BG$7,12)=0,QUOTIENT(RIGHT($Z25,2)+BG$7,12)-1,QUOTIENT(RIGHT($Z25,2)+BG$7,12)))&amp;IF(RIGHT($Z25,2)+BG$7&lt;10,"0"&amp;MOD(RIGHT($Z25,2)+BG$7,12),IF(MOD(RIGHT($Z25,2)+BG$7,12)=0,12,IF(MOD(RIGHT($Z25,2)+BG$7,12)&lt;10,"0"&amp;MOD(RIGHT($Z25,2)+BG$7,12),MOD(RIGHT($Z25,2)+BG$7,12)))),DB!$F:$F,$Z25,DB!$I:$I,CHOOSE($X$6,$Y$2,$Y$3,$Y$4,),DB!$I:$I,CHOOSE($X$6,$Z$2,$Z$3,$Z$4))</f>
        <v>0</v>
      </c>
      <c r="BH25" s="3"/>
      <c r="BI25" s="3"/>
      <c r="BJ25" s="9" t="str">
        <f t="shared" si="15"/>
        <v>201705</v>
      </c>
      <c r="BK25" s="3">
        <f>SUMIFS(DB!$C:$C,DB!$E:$E,(LEFT($BJ25,4)+IF(MOD(RIGHT($BJ25,2)+BK$7,12)=0,QUOTIENT(RIGHT($BJ25,2)+BK$7,12)-1,QUOTIENT(RIGHT($BJ25,2)+BK$7,12)))&amp;IF(RIGHT($BJ25,2)+BK$7&lt;10,"0"&amp;MOD(RIGHT($BJ25,2)+BK$7,12),IF(MOD(RIGHT($BJ25,2)+BK$7,12)=0,12,IF(MOD(RIGHT($BJ25,2)+BK$7,12)&lt;10,"0"&amp;MOD(RIGHT($BJ25,2)+BK$7,12),MOD(RIGHT($BJ25,2)+BK$7,12)))),DB!$I:$I,CHOOSE($X$6,$Y$2,$Y$3,$Y$4,),DB!$I:$I,CHOOSE($X$6,$Z$2,$Z$3,$Z$4),DB!$F:$F,$BJ25)</f>
        <v>0</v>
      </c>
      <c r="BL25" s="3">
        <f>SUMIFS(DB!$C:$C,DB!$E:$E,(LEFT($BJ25,4)+IF(MOD(RIGHT($BJ25,2)+BL$7,12)=0,QUOTIENT(RIGHT($BJ25,2)+BL$7,12)-1,QUOTIENT(RIGHT($BJ25,2)+BL$7,12)))&amp;IF(RIGHT($BJ25,2)+BL$7&lt;10,"0"&amp;MOD(RIGHT($BJ25,2)+BL$7,12),IF(MOD(RIGHT($BJ25,2)+BL$7,12)=0,12,IF(MOD(RIGHT($BJ25,2)+BL$7,12)&lt;10,"0"&amp;MOD(RIGHT($BJ25,2)+BL$7,12),MOD(RIGHT($BJ25,2)+BL$7,12)))),DB!$I:$I,CHOOSE($X$6,$Y$2,$Y$3,$Y$4,),DB!$I:$I,CHOOSE($X$6,$Z$2,$Z$3,$Z$4),DB!$F:$F,$BJ25)</f>
        <v>0</v>
      </c>
      <c r="BM25" s="3">
        <f>SUMIFS(DB!$C:$C,DB!$E:$E,(LEFT($BJ25,4)+IF(MOD(RIGHT($BJ25,2)+BM$7,12)=0,QUOTIENT(RIGHT($BJ25,2)+BM$7,12)-1,QUOTIENT(RIGHT($BJ25,2)+BM$7,12)))&amp;IF(RIGHT($BJ25,2)+BM$7&lt;10,"0"&amp;MOD(RIGHT($BJ25,2)+BM$7,12),IF(MOD(RIGHT($BJ25,2)+BM$7,12)=0,12,IF(MOD(RIGHT($BJ25,2)+BM$7,12)&lt;10,"0"&amp;MOD(RIGHT($BJ25,2)+BM$7,12),MOD(RIGHT($BJ25,2)+BM$7,12)))),DB!$I:$I,CHOOSE($X$6,$Y$2,$Y$3,$Y$4,),DB!$I:$I,CHOOSE($X$6,$Z$2,$Z$3,$Z$4),DB!$F:$F,$BJ25)</f>
        <v>0</v>
      </c>
      <c r="BN25" s="3">
        <f>SUMIFS(DB!$C:$C,DB!$E:$E,(LEFT($BJ25,4)+IF(MOD(RIGHT($BJ25,2)+BN$7,12)=0,QUOTIENT(RIGHT($BJ25,2)+BN$7,12)-1,QUOTIENT(RIGHT($BJ25,2)+BN$7,12)))&amp;IF(RIGHT($BJ25,2)+BN$7&lt;10,"0"&amp;MOD(RIGHT($BJ25,2)+BN$7,12),IF(MOD(RIGHT($BJ25,2)+BN$7,12)=0,12,IF(MOD(RIGHT($BJ25,2)+BN$7,12)&lt;10,"0"&amp;MOD(RIGHT($BJ25,2)+BN$7,12),MOD(RIGHT($BJ25,2)+BN$7,12)))),DB!$I:$I,CHOOSE($X$6,$Y$2,$Y$3,$Y$4,),DB!$I:$I,CHOOSE($X$6,$Z$2,$Z$3,$Z$4),DB!$F:$F,$BJ25)</f>
        <v>0</v>
      </c>
      <c r="BO25" s="3">
        <f>SUMIFS(DB!$C:$C,DB!$E:$E,(LEFT($BJ25,4)+IF(MOD(RIGHT($BJ25,2)+BO$7,12)=0,QUOTIENT(RIGHT($BJ25,2)+BO$7,12)-1,QUOTIENT(RIGHT($BJ25,2)+BO$7,12)))&amp;IF(RIGHT($BJ25,2)+BO$7&lt;10,"0"&amp;MOD(RIGHT($BJ25,2)+BO$7,12),IF(MOD(RIGHT($BJ25,2)+BO$7,12)=0,12,IF(MOD(RIGHT($BJ25,2)+BO$7,12)&lt;10,"0"&amp;MOD(RIGHT($BJ25,2)+BO$7,12),MOD(RIGHT($BJ25,2)+BO$7,12)))),DB!$I:$I,CHOOSE($X$6,$Y$2,$Y$3,$Y$4,),DB!$I:$I,CHOOSE($X$6,$Z$2,$Z$3,$Z$4),DB!$F:$F,$BJ25)</f>
        <v>0</v>
      </c>
      <c r="BP25" s="3">
        <f>SUMIFS(DB!$C:$C,DB!$E:$E,(LEFT($BJ25,4)+IF(MOD(RIGHT($BJ25,2)+BP$7,12)=0,QUOTIENT(RIGHT($BJ25,2)+BP$7,12)-1,QUOTIENT(RIGHT($BJ25,2)+BP$7,12)))&amp;IF(RIGHT($BJ25,2)+BP$7&lt;10,"0"&amp;MOD(RIGHT($BJ25,2)+BP$7,12),IF(MOD(RIGHT($BJ25,2)+BP$7,12)=0,12,IF(MOD(RIGHT($BJ25,2)+BP$7,12)&lt;10,"0"&amp;MOD(RIGHT($BJ25,2)+BP$7,12),MOD(RIGHT($BJ25,2)+BP$7,12)))),DB!$I:$I,CHOOSE($X$6,$Y$2,$Y$3,$Y$4,),DB!$I:$I,CHOOSE($X$6,$Z$2,$Z$3,$Z$4),DB!$F:$F,$BJ25)</f>
        <v>0</v>
      </c>
      <c r="BQ25" s="3">
        <f>SUMIFS(DB!$C:$C,DB!$E:$E,(LEFT($BJ25,4)+IF(MOD(RIGHT($BJ25,2)+BQ$7,12)=0,QUOTIENT(RIGHT($BJ25,2)+BQ$7,12)-1,QUOTIENT(RIGHT($BJ25,2)+BQ$7,12)))&amp;IF(RIGHT($BJ25,2)+BQ$7&lt;10,"0"&amp;MOD(RIGHT($BJ25,2)+BQ$7,12),IF(MOD(RIGHT($BJ25,2)+BQ$7,12)=0,12,IF(MOD(RIGHT($BJ25,2)+BQ$7,12)&lt;10,"0"&amp;MOD(RIGHT($BJ25,2)+BQ$7,12),MOD(RIGHT($BJ25,2)+BQ$7,12)))),DB!$I:$I,CHOOSE($X$6,$Y$2,$Y$3,$Y$4,),DB!$I:$I,CHOOSE($X$6,$Z$2,$Z$3,$Z$4),DB!$F:$F,$BJ25)</f>
        <v>0</v>
      </c>
      <c r="BR25" s="3">
        <f>SUMIFS(DB!$C:$C,DB!$E:$E,(LEFT($BJ25,4)+IF(MOD(RIGHT($BJ25,2)+BR$7,12)=0,QUOTIENT(RIGHT($BJ25,2)+BR$7,12)-1,QUOTIENT(RIGHT($BJ25,2)+BR$7,12)))&amp;IF(RIGHT($BJ25,2)+BR$7&lt;10,"0"&amp;MOD(RIGHT($BJ25,2)+BR$7,12),IF(MOD(RIGHT($BJ25,2)+BR$7,12)=0,12,IF(MOD(RIGHT($BJ25,2)+BR$7,12)&lt;10,"0"&amp;MOD(RIGHT($BJ25,2)+BR$7,12),MOD(RIGHT($BJ25,2)+BR$7,12)))),DB!$I:$I,CHOOSE($X$6,$Y$2,$Y$3,$Y$4,),DB!$I:$I,CHOOSE($X$6,$Z$2,$Z$3,$Z$4),DB!$F:$F,$BJ25)</f>
        <v>0</v>
      </c>
      <c r="BS25" s="3">
        <f>SUMIFS(DB!$C:$C,DB!$E:$E,(LEFT($BJ25,4)+IF(MOD(RIGHT($BJ25,2)+BS$7,12)=0,QUOTIENT(RIGHT($BJ25,2)+BS$7,12)-1,QUOTIENT(RIGHT($BJ25,2)+BS$7,12)))&amp;IF(RIGHT($BJ25,2)+BS$7&lt;10,"0"&amp;MOD(RIGHT($BJ25,2)+BS$7,12),IF(MOD(RIGHT($BJ25,2)+BS$7,12)=0,12,IF(MOD(RIGHT($BJ25,2)+BS$7,12)&lt;10,"0"&amp;MOD(RIGHT($BJ25,2)+BS$7,12),MOD(RIGHT($BJ25,2)+BS$7,12)))),DB!$I:$I,CHOOSE($X$6,$Y$2,$Y$3,$Y$4,),DB!$I:$I,CHOOSE($X$6,$Z$2,$Z$3,$Z$4),DB!$F:$F,$BJ25)</f>
        <v>0</v>
      </c>
      <c r="BT25" s="3">
        <f>SUMIFS(DB!$C:$C,DB!$E:$E,(LEFT($BJ25,4)+IF(MOD(RIGHT($BJ25,2)+BT$7,12)=0,QUOTIENT(RIGHT($BJ25,2)+BT$7,12)-1,QUOTIENT(RIGHT($BJ25,2)+BT$7,12)))&amp;IF(RIGHT($BJ25,2)+BT$7&lt;10,"0"&amp;MOD(RIGHT($BJ25,2)+BT$7,12),IF(MOD(RIGHT($BJ25,2)+BT$7,12)=0,12,IF(MOD(RIGHT($BJ25,2)+BT$7,12)&lt;10,"0"&amp;MOD(RIGHT($BJ25,2)+BT$7,12),MOD(RIGHT($BJ25,2)+BT$7,12)))),DB!$I:$I,CHOOSE($X$6,$Y$2,$Y$3,$Y$4,),DB!$I:$I,CHOOSE($X$6,$Z$2,$Z$3,$Z$4),DB!$F:$F,$BJ25)</f>
        <v>0</v>
      </c>
      <c r="BU25" s="3">
        <f>SUMIFS(DB!$C:$C,DB!$E:$E,(LEFT($BJ25,4)+IF(MOD(RIGHT($BJ25,2)+BU$7,12)=0,QUOTIENT(RIGHT($BJ25,2)+BU$7,12)-1,QUOTIENT(RIGHT($BJ25,2)+BU$7,12)))&amp;IF(RIGHT($BJ25,2)+BU$7&lt;10,"0"&amp;MOD(RIGHT($BJ25,2)+BU$7,12),IF(MOD(RIGHT($BJ25,2)+BU$7,12)=0,12,IF(MOD(RIGHT($BJ25,2)+BU$7,12)&lt;10,"0"&amp;MOD(RIGHT($BJ25,2)+BU$7,12),MOD(RIGHT($BJ25,2)+BU$7,12)))),DB!$I:$I,CHOOSE($X$6,$Y$2,$Y$3,$Y$4,),DB!$I:$I,CHOOSE($X$6,$Z$2,$Z$3,$Z$4),DB!$F:$F,$BJ25)</f>
        <v>0</v>
      </c>
      <c r="BV25" s="3">
        <f>SUMIFS(DB!$C:$C,DB!$E:$E,(LEFT($BJ25,4)+IF(MOD(RIGHT($BJ25,2)+BV$7,12)=0,QUOTIENT(RIGHT($BJ25,2)+BV$7,12)-1,QUOTIENT(RIGHT($BJ25,2)+BV$7,12)))&amp;IF(RIGHT($BJ25,2)+BV$7&lt;10,"0"&amp;MOD(RIGHT($BJ25,2)+BV$7,12),IF(MOD(RIGHT($BJ25,2)+BV$7,12)=0,12,IF(MOD(RIGHT($BJ25,2)+BV$7,12)&lt;10,"0"&amp;MOD(RIGHT($BJ25,2)+BV$7,12),MOD(RIGHT($BJ25,2)+BV$7,12)))),DB!$I:$I,CHOOSE($X$6,$Y$2,$Y$3,$Y$4,),DB!$I:$I,CHOOSE($X$6,$Z$2,$Z$3,$Z$4),DB!$F:$F,$BJ25)</f>
        <v>0</v>
      </c>
      <c r="BW25" s="3">
        <f>SUMIFS(DB!$C:$C,DB!$E:$E,(LEFT($BJ25,4)+IF(MOD(RIGHT($BJ25,2)+BW$7,12)=0,QUOTIENT(RIGHT($BJ25,2)+BW$7,12)-1,QUOTIENT(RIGHT($BJ25,2)+BW$7,12)))&amp;IF(RIGHT($BJ25,2)+BW$7&lt;10,"0"&amp;MOD(RIGHT($BJ25,2)+BW$7,12),IF(MOD(RIGHT($BJ25,2)+BW$7,12)=0,12,IF(MOD(RIGHT($BJ25,2)+BW$7,12)&lt;10,"0"&amp;MOD(RIGHT($BJ25,2)+BW$7,12),MOD(RIGHT($BJ25,2)+BW$7,12)))),DB!$I:$I,CHOOSE($X$6,$Y$2,$Y$3,$Y$4,),DB!$I:$I,CHOOSE($X$6,$Z$2,$Z$3,$Z$4),DB!$F:$F,$BJ25)</f>
        <v>0</v>
      </c>
      <c r="BX25" s="3">
        <f>SUMIFS(DB!$C:$C,DB!$E:$E,(LEFT($BJ25,4)+IF(MOD(RIGHT($BJ25,2)+BX$7,12)=0,QUOTIENT(RIGHT($BJ25,2)+BX$7,12)-1,QUOTIENT(RIGHT($BJ25,2)+BX$7,12)))&amp;IF(RIGHT($BJ25,2)+BX$7&lt;10,"0"&amp;MOD(RIGHT($BJ25,2)+BX$7,12),IF(MOD(RIGHT($BJ25,2)+BX$7,12)=0,12,IF(MOD(RIGHT($BJ25,2)+BX$7,12)&lt;10,"0"&amp;MOD(RIGHT($BJ25,2)+BX$7,12),MOD(RIGHT($BJ25,2)+BX$7,12)))),DB!$I:$I,CHOOSE($X$6,$Y$2,$Y$3,$Y$4,),DB!$I:$I,CHOOSE($X$6,$Z$2,$Z$3,$Z$4),DB!$F:$F,$BJ25)</f>
        <v>0</v>
      </c>
      <c r="BY25" s="3">
        <f>SUMIFS(DB!$C:$C,DB!$E:$E,(LEFT($BJ25,4)+IF(MOD(RIGHT($BJ25,2)+BY$7,12)=0,QUOTIENT(RIGHT($BJ25,2)+BY$7,12)-1,QUOTIENT(RIGHT($BJ25,2)+BY$7,12)))&amp;IF(RIGHT($BJ25,2)+BY$7&lt;10,"0"&amp;MOD(RIGHT($BJ25,2)+BY$7,12),IF(MOD(RIGHT($BJ25,2)+BY$7,12)=0,12,IF(MOD(RIGHT($BJ25,2)+BY$7,12)&lt;10,"0"&amp;MOD(RIGHT($BJ25,2)+BY$7,12),MOD(RIGHT($BJ25,2)+BY$7,12)))),DB!$I:$I,CHOOSE($X$6,$Y$2,$Y$3,$Y$4,),DB!$I:$I,CHOOSE($X$6,$Z$2,$Z$3,$Z$4),DB!$F:$F,$BJ25)</f>
        <v>0</v>
      </c>
      <c r="BZ25" s="3"/>
      <c r="CB25" s="9" t="str">
        <f t="shared" si="16"/>
        <v>201705</v>
      </c>
      <c r="CC25" s="16">
        <f t="shared" si="17"/>
        <v>0</v>
      </c>
      <c r="CD25" s="16">
        <f t="shared" si="18"/>
        <v>0</v>
      </c>
      <c r="CE25" s="16">
        <f t="shared" si="19"/>
        <v>0</v>
      </c>
      <c r="CF25" s="16">
        <f t="shared" si="20"/>
        <v>0</v>
      </c>
      <c r="CG25" s="16">
        <f t="shared" si="21"/>
        <v>0</v>
      </c>
      <c r="CH25" s="16">
        <f t="shared" si="22"/>
        <v>0</v>
      </c>
      <c r="CI25" s="16">
        <f t="shared" si="23"/>
        <v>0</v>
      </c>
      <c r="CJ25" s="16">
        <f t="shared" si="24"/>
        <v>0</v>
      </c>
      <c r="CK25" s="16">
        <f t="shared" si="25"/>
        <v>0</v>
      </c>
      <c r="CL25" s="16">
        <f t="shared" si="26"/>
        <v>0</v>
      </c>
      <c r="CM25" s="16">
        <f t="shared" si="27"/>
        <v>0</v>
      </c>
      <c r="CN25" s="16">
        <f t="shared" si="28"/>
        <v>0</v>
      </c>
      <c r="CO25" s="16">
        <f t="shared" si="29"/>
        <v>0</v>
      </c>
      <c r="CP25" s="16">
        <f t="shared" si="30"/>
        <v>0</v>
      </c>
      <c r="CQ25" s="16">
        <f t="shared" si="31"/>
        <v>0</v>
      </c>
      <c r="CT25" s="9" t="str">
        <f t="shared" si="32"/>
        <v>201705</v>
      </c>
      <c r="CU25" s="16">
        <f t="shared" si="33"/>
        <v>0</v>
      </c>
      <c r="CV25" s="16">
        <f t="shared" si="34"/>
        <v>0</v>
      </c>
      <c r="CW25" s="16">
        <f t="shared" si="35"/>
        <v>0</v>
      </c>
      <c r="CX25" s="16">
        <f t="shared" si="36"/>
        <v>0</v>
      </c>
      <c r="CY25" s="16">
        <f t="shared" si="37"/>
        <v>0</v>
      </c>
      <c r="CZ25" s="16">
        <f t="shared" si="38"/>
        <v>0</v>
      </c>
      <c r="DA25" s="16">
        <f t="shared" si="39"/>
        <v>0</v>
      </c>
      <c r="DB25" s="16">
        <f t="shared" si="40"/>
        <v>0</v>
      </c>
      <c r="DC25" s="16">
        <f t="shared" si="41"/>
        <v>0</v>
      </c>
      <c r="DD25" s="16">
        <f t="shared" si="42"/>
        <v>0</v>
      </c>
      <c r="DE25" s="16">
        <f t="shared" si="43"/>
        <v>0</v>
      </c>
      <c r="DF25" s="16">
        <f t="shared" si="44"/>
        <v>0</v>
      </c>
      <c r="DG25" s="16">
        <f t="shared" si="45"/>
        <v>0</v>
      </c>
      <c r="DH25" s="16">
        <f t="shared" si="46"/>
        <v>0</v>
      </c>
      <c r="DI25" s="16">
        <f t="shared" si="47"/>
        <v>0</v>
      </c>
    </row>
    <row r="26" spans="1:113" x14ac:dyDescent="0.2">
      <c r="A26">
        <f t="shared" si="49"/>
        <v>17</v>
      </c>
      <c r="B26" s="6" t="str">
        <f t="shared" si="50"/>
        <v>201706</v>
      </c>
      <c r="C26" s="3">
        <f>COUNTIFS(DB!$G:$G,1,DB!$F:$F,"&lt;="&amp;B26)</f>
        <v>272</v>
      </c>
      <c r="D26" s="3">
        <f t="shared" si="48"/>
        <v>0</v>
      </c>
      <c r="E26" s="15">
        <f t="shared" si="51"/>
        <v>0</v>
      </c>
      <c r="F26" s="17">
        <f>COUNTIFS(DB!$E:$E,$B26,DB!$I:$I,$Y$2,DB!$I:$I,$Z$2,DB!$H:$H,1)</f>
        <v>0</v>
      </c>
      <c r="G26" s="18">
        <f>COUNTIFS(DB!$E:$E,$B26,DB!$I:$I,$Y$3,DB!$I:$I,$Z$3,DB!$H:$H,1)</f>
        <v>0</v>
      </c>
      <c r="H26" s="18">
        <f>COUNTIFS(DB!$E:$E,$B26,DB!$I:$I,$Y$4,DB!$I:$I,$Z$4,DB!$H:$H,1)</f>
        <v>0</v>
      </c>
      <c r="I26" s="17">
        <f>COUNTIFS(DB!$E:$E,$B26,DB!$F:$F,$B26,DB!$I:$I,$Y$2,DB!$I:$I,$Z$2,DB!$H:$H,1)</f>
        <v>0</v>
      </c>
      <c r="J26" s="18">
        <f>COUNTIFS(DB!$E:$E,$B26,DB!$F:$F,$B26,DB!$I:$I,$Y$3,DB!$I:$I,$Z$3,DB!$H:$H,1)</f>
        <v>0</v>
      </c>
      <c r="K26" s="18">
        <f>COUNTIFS(DB!$E:$E,$B26,DB!$F:$F,$B26,DB!$I:$I,$Y$4,DB!$I:$I,$Z$4,DB!$H:$H,1)</f>
        <v>0</v>
      </c>
      <c r="L26" s="18"/>
      <c r="M26" s="3">
        <f>SUMIFS(DB!$C:$C,DB!$E:$E,$B26)</f>
        <v>0</v>
      </c>
      <c r="N26" s="3">
        <f>SUMIFS(DB!$C:$C,DB!$E:$E,$B26,DB!$I:$I,$Y$2,DB!$I:$I,$Z$2)</f>
        <v>0</v>
      </c>
      <c r="O26" s="3">
        <f>SUMIFS(DB!$C:$C,DB!$E:$E,$B26,DB!$I:$I,$Y$3,DB!$I:$I,$Z$3)</f>
        <v>0</v>
      </c>
      <c r="P26" s="3">
        <f>SUMIFS(DB!$C:$C,DB!$E:$E,$B26,DB!$I:$I,$Y$4,DB!$I:$I,$Z$4)</f>
        <v>0</v>
      </c>
      <c r="Q26" s="3"/>
      <c r="R26" s="15">
        <f t="shared" si="52"/>
        <v>0</v>
      </c>
      <c r="S26" s="17">
        <f>SUMIFS(DB!$C:$C,DB!$E:$E,(LEFT($Z26,4)+IF(RIGHT($Z26,2)+AA$7=12,0,QUOTIENT(RIGHT($Z26,2)+AA$7,12)))&amp;IF(RIGHT($Z26,2)+AA$7&lt;10,"0"&amp;MOD(RIGHT($Z26,2)+AA$7,12),IF(MOD(RIGHT($Z26,2)+AA$7,12)=0,12,IF(MOD(RIGHT($Z26,2)+AA$7,12)&lt;10,"0"&amp;MOD(RIGHT($Z26,2)+AA$7,12),MOD(RIGHT($Z26,2)+AA$7,12)))),DB!$F:$F,$Z26,DB!$I:$I,$Y$2,DB!$I:$I,$Z$2)</f>
        <v>0</v>
      </c>
      <c r="T26" s="18">
        <f>SUMIFS(DB!$C:$C,DB!$E:$E,(LEFT($Z26,4)+IF(RIGHT($Z26,2)+AA$7=12,0,QUOTIENT(RIGHT($Z26,2)+AA$7,12)))&amp;IF(RIGHT($Z26,2)+AA$7&lt;10,"0"&amp;MOD(RIGHT($Z26,2)+AA$7,12),IF(MOD(RIGHT($Z26,2)+AA$7,12)=0,12,IF(MOD(RIGHT($Z26,2)+AA$7,12)&lt;10,"0"&amp;MOD(RIGHT($Z26,2)+AA$7,12),MOD(RIGHT($Z26,2)+AA$7,12)))),DB!$F:$F,$Z26,DB!$I:$I,$Y$3,DB!$I:$I,$Z$3)</f>
        <v>0</v>
      </c>
      <c r="U26" s="18">
        <f>SUMIFS(DB!$C:$C,DB!$E:$E,(LEFT($Z26,4)+IF(RIGHT($Z26,2)+AA$7=12,0,QUOTIENT(RIGHT($Z26,2)+AA$7,12)))&amp;IF(RIGHT($Z26,2)+AA$7&lt;10,"0"&amp;MOD(RIGHT($Z26,2)+AA$7,12),IF(MOD(RIGHT($Z26,2)+AA$7,12)=0,12,IF(MOD(RIGHT($Z26,2)+AA$7,12)&lt;10,"0"&amp;MOD(RIGHT($Z26,2)+AA$7,12),MOD(RIGHT($Z26,2)+AA$7,12)))),DB!$F:$F,$Z26,DB!$I:$I,$Y$4,DB!$I:$I,$Z$4)</f>
        <v>0</v>
      </c>
      <c r="V26" s="18"/>
      <c r="Z26" s="6" t="str">
        <f t="shared" si="13"/>
        <v>201706</v>
      </c>
      <c r="AA26" s="3">
        <f>COUNTIFS(DB!$E:$E,(LEFT($Z26,4)+IF(MOD(RIGHT($Z26,2)+AA$7,12)=0,QUOTIENT(RIGHT($Z26,2)+AA$7,12)-1,QUOTIENT(RIGHT($Z26,2)+AA$7,12)))&amp;IF(RIGHT($Z26,2)+AA$7&lt;10,"0"&amp;MOD(RIGHT($Z26,2)+AA$7,12),IF(MOD(RIGHT($Z26,2)+AA$7,12)=0,12,IF(MOD(RIGHT($Z26,2)+AA$7,12)&lt;10,"0"&amp;MOD(RIGHT($Z26,2)+AA$7,12),MOD(RIGHT($Z26,2)+AA$7,12)))),DB!$F:$F,$Z26,DB!$I:$I,CHOOSE($X$6,$Y$2,$Y$3,$Y$4,),DB!$I:$I,CHOOSE($X$6,$Z$2,$Z$3,$Z$4),DB!$H:$H,1)</f>
        <v>0</v>
      </c>
      <c r="AB26" s="3">
        <f>COUNTIFS(DB!$E:$E,(LEFT($Z26,4)+IF(MOD(RIGHT($Z26,2)+AB$7,12)=0,QUOTIENT(RIGHT($Z26,2)+AB$7,12)-1,QUOTIENT(RIGHT($Z26,2)+AB$7,12)))&amp;IF(RIGHT($Z26,2)+AB$7&lt;10,"0"&amp;MOD(RIGHT($Z26,2)+AB$7,12),IF(MOD(RIGHT($Z26,2)+AB$7,12)=0,12,IF(MOD(RIGHT($Z26,2)+AB$7,12)&lt;10,"0"&amp;MOD(RIGHT($Z26,2)+AB$7,12),MOD(RIGHT($Z26,2)+AB$7,12)))),DB!$F:$F,$Z26,DB!$I:$I,CHOOSE($X$6,$Y$2,$Y$3,$Y$4,),DB!$I:$I,CHOOSE($X$6,$Z$2,$Z$3,$Z$4),DB!$H:$H,1)</f>
        <v>0</v>
      </c>
      <c r="AC26" s="3">
        <f>COUNTIFS(DB!$E:$E,(LEFT($Z26,4)+IF(MOD(RIGHT($Z26,2)+AC$7,12)=0,QUOTIENT(RIGHT($Z26,2)+AC$7,12)-1,QUOTIENT(RIGHT($Z26,2)+AC$7,12)))&amp;IF(RIGHT($Z26,2)+AC$7&lt;10,"0"&amp;MOD(RIGHT($Z26,2)+AC$7,12),IF(MOD(RIGHT($Z26,2)+AC$7,12)=0,12,IF(MOD(RIGHT($Z26,2)+AC$7,12)&lt;10,"0"&amp;MOD(RIGHT($Z26,2)+AC$7,12),MOD(RIGHT($Z26,2)+AC$7,12)))),DB!$F:$F,$Z26,DB!$I:$I,CHOOSE($X$6,$Y$2,$Y$3,$Y$4,),DB!$I:$I,CHOOSE($X$6,$Z$2,$Z$3,$Z$4),DB!$H:$H,1)</f>
        <v>0</v>
      </c>
      <c r="AD26" s="3">
        <f>COUNTIFS(DB!$E:$E,(LEFT($Z26,4)+IF(MOD(RIGHT($Z26,2)+AD$7,12)=0,QUOTIENT(RIGHT($Z26,2)+AD$7,12)-1,QUOTIENT(RIGHT($Z26,2)+AD$7,12)))&amp;IF(RIGHT($Z26,2)+AD$7&lt;10,"0"&amp;MOD(RIGHT($Z26,2)+AD$7,12),IF(MOD(RIGHT($Z26,2)+AD$7,12)=0,12,IF(MOD(RIGHT($Z26,2)+AD$7,12)&lt;10,"0"&amp;MOD(RIGHT($Z26,2)+AD$7,12),MOD(RIGHT($Z26,2)+AD$7,12)))),DB!$F:$F,$Z26,DB!$I:$I,CHOOSE($X$6,$Y$2,$Y$3,$Y$4,),DB!$I:$I,CHOOSE($X$6,$Z$2,$Z$3,$Z$4),DB!$H:$H,1)</f>
        <v>0</v>
      </c>
      <c r="AE26" s="3">
        <f>COUNTIFS(DB!$E:$E,(LEFT($Z26,4)+IF(MOD(RIGHT($Z26,2)+AE$7,12)=0,QUOTIENT(RIGHT($Z26,2)+AE$7,12)-1,QUOTIENT(RIGHT($Z26,2)+AE$7,12)))&amp;IF(RIGHT($Z26,2)+AE$7&lt;10,"0"&amp;MOD(RIGHT($Z26,2)+AE$7,12),IF(MOD(RIGHT($Z26,2)+AE$7,12)=0,12,IF(MOD(RIGHT($Z26,2)+AE$7,12)&lt;10,"0"&amp;MOD(RIGHT($Z26,2)+AE$7,12),MOD(RIGHT($Z26,2)+AE$7,12)))),DB!$F:$F,$Z26,DB!$I:$I,CHOOSE($X$6,$Y$2,$Y$3,$Y$4,),DB!$I:$I,CHOOSE($X$6,$Z$2,$Z$3,$Z$4),DB!$H:$H,1)</f>
        <v>0</v>
      </c>
      <c r="AF26" s="3">
        <f>COUNTIFS(DB!$E:$E,(LEFT($Z26,4)+IF(MOD(RIGHT($Z26,2)+AF$7,12)=0,QUOTIENT(RIGHT($Z26,2)+AF$7,12)-1,QUOTIENT(RIGHT($Z26,2)+AF$7,12)))&amp;IF(RIGHT($Z26,2)+AF$7&lt;10,"0"&amp;MOD(RIGHT($Z26,2)+AF$7,12),IF(MOD(RIGHT($Z26,2)+AF$7,12)=0,12,IF(MOD(RIGHT($Z26,2)+AF$7,12)&lt;10,"0"&amp;MOD(RIGHT($Z26,2)+AF$7,12),MOD(RIGHT($Z26,2)+AF$7,12)))),DB!$F:$F,$Z26,DB!$I:$I,CHOOSE($X$6,$Y$2,$Y$3,$Y$4,),DB!$I:$I,CHOOSE($X$6,$Z$2,$Z$3,$Z$4),DB!$H:$H,1)</f>
        <v>0</v>
      </c>
      <c r="AG26" s="3">
        <f>COUNTIFS(DB!$E:$E,(LEFT($Z26,4)+IF(MOD(RIGHT($Z26,2)+AG$7,12)=0,QUOTIENT(RIGHT($Z26,2)+AG$7,12)-1,QUOTIENT(RIGHT($Z26,2)+AG$7,12)))&amp;IF(RIGHT($Z26,2)+AG$7&lt;10,"0"&amp;MOD(RIGHT($Z26,2)+AG$7,12),IF(MOD(RIGHT($Z26,2)+AG$7,12)=0,12,IF(MOD(RIGHT($Z26,2)+AG$7,12)&lt;10,"0"&amp;MOD(RIGHT($Z26,2)+AG$7,12),MOD(RIGHT($Z26,2)+AG$7,12)))),DB!$F:$F,$Z26,DB!$I:$I,CHOOSE($X$6,$Y$2,$Y$3,$Y$4,),DB!$I:$I,CHOOSE($X$6,$Z$2,$Z$3,$Z$4),DB!$H:$H,1)</f>
        <v>0</v>
      </c>
      <c r="AH26" s="3">
        <f>COUNTIFS(DB!$E:$E,(LEFT($Z26,4)+IF(MOD(RIGHT($Z26,2)+AH$7,12)=0,QUOTIENT(RIGHT($Z26,2)+AH$7,12)-1,QUOTIENT(RIGHT($Z26,2)+AH$7,12)))&amp;IF(RIGHT($Z26,2)+AH$7&lt;10,"0"&amp;MOD(RIGHT($Z26,2)+AH$7,12),IF(MOD(RIGHT($Z26,2)+AH$7,12)=0,12,IF(MOD(RIGHT($Z26,2)+AH$7,12)&lt;10,"0"&amp;MOD(RIGHT($Z26,2)+AH$7,12),MOD(RIGHT($Z26,2)+AH$7,12)))),DB!$F:$F,$Z26,DB!$I:$I,CHOOSE($X$6,$Y$2,$Y$3,$Y$4,),DB!$I:$I,CHOOSE($X$6,$Z$2,$Z$3,$Z$4),DB!$H:$H,1)</f>
        <v>0</v>
      </c>
      <c r="AI26" s="3">
        <f>COUNTIFS(DB!$E:$E,(LEFT($Z26,4)+IF(MOD(RIGHT($Z26,2)+AI$7,12)=0,QUOTIENT(RIGHT($Z26,2)+AI$7,12)-1,QUOTIENT(RIGHT($Z26,2)+AI$7,12)))&amp;IF(RIGHT($Z26,2)+AI$7&lt;10,"0"&amp;MOD(RIGHT($Z26,2)+AI$7,12),IF(MOD(RIGHT($Z26,2)+AI$7,12)=0,12,IF(MOD(RIGHT($Z26,2)+AI$7,12)&lt;10,"0"&amp;MOD(RIGHT($Z26,2)+AI$7,12),MOD(RIGHT($Z26,2)+AI$7,12)))),DB!$F:$F,$Z26,DB!$I:$I,CHOOSE($X$6,$Y$2,$Y$3,$Y$4,),DB!$I:$I,CHOOSE($X$6,$Z$2,$Z$3,$Z$4),DB!$H:$H,1)</f>
        <v>0</v>
      </c>
      <c r="AJ26" s="3">
        <f>COUNTIFS(DB!$E:$E,(LEFT($Z26,4)+IF(MOD(RIGHT($Z26,2)+AJ$7,12)=0,QUOTIENT(RIGHT($Z26,2)+AJ$7,12)-1,QUOTIENT(RIGHT($Z26,2)+AJ$7,12)))&amp;IF(RIGHT($Z26,2)+AJ$7&lt;10,"0"&amp;MOD(RIGHT($Z26,2)+AJ$7,12),IF(MOD(RIGHT($Z26,2)+AJ$7,12)=0,12,IF(MOD(RIGHT($Z26,2)+AJ$7,12)&lt;10,"0"&amp;MOD(RIGHT($Z26,2)+AJ$7,12),MOD(RIGHT($Z26,2)+AJ$7,12)))),DB!$F:$F,$Z26,DB!$I:$I,CHOOSE($X$6,$Y$2,$Y$3,$Y$4,),DB!$I:$I,CHOOSE($X$6,$Z$2,$Z$3,$Z$4),DB!$H:$H,1)</f>
        <v>0</v>
      </c>
      <c r="AK26" s="3">
        <f>COUNTIFS(DB!$E:$E,(LEFT($Z26,4)+IF(MOD(RIGHT($Z26,2)+AK$7,12)=0,QUOTIENT(RIGHT($Z26,2)+AK$7,12)-1,QUOTIENT(RIGHT($Z26,2)+AK$7,12)))&amp;IF(RIGHT($Z26,2)+AK$7&lt;10,"0"&amp;MOD(RIGHT($Z26,2)+AK$7,12),IF(MOD(RIGHT($Z26,2)+AK$7,12)=0,12,IF(MOD(RIGHT($Z26,2)+AK$7,12)&lt;10,"0"&amp;MOD(RIGHT($Z26,2)+AK$7,12),MOD(RIGHT($Z26,2)+AK$7,12)))),DB!$F:$F,$Z26,DB!$I:$I,CHOOSE($X$6,$Y$2,$Y$3,$Y$4,),DB!$I:$I,CHOOSE($X$6,$Z$2,$Z$3,$Z$4),DB!$H:$H,1)</f>
        <v>0</v>
      </c>
      <c r="AL26" s="3">
        <f>COUNTIFS(DB!$E:$E,(LEFT($Z26,4)+IF(MOD(RIGHT($Z26,2)+AL$7,12)=0,QUOTIENT(RIGHT($Z26,2)+AL$7,12)-1,QUOTIENT(RIGHT($Z26,2)+AL$7,12)))&amp;IF(RIGHT($Z26,2)+AL$7&lt;10,"0"&amp;MOD(RIGHT($Z26,2)+AL$7,12),IF(MOD(RIGHT($Z26,2)+AL$7,12)=0,12,IF(MOD(RIGHT($Z26,2)+AL$7,12)&lt;10,"0"&amp;MOD(RIGHT($Z26,2)+AL$7,12),MOD(RIGHT($Z26,2)+AL$7,12)))),DB!$F:$F,$Z26,DB!$I:$I,CHOOSE($X$6,$Y$2,$Y$3,$Y$4,),DB!$I:$I,CHOOSE($X$6,$Z$2,$Z$3,$Z$4),DB!$H:$H,1)</f>
        <v>0</v>
      </c>
      <c r="AM26" s="3">
        <f>COUNTIFS(DB!$E:$E,(LEFT($Z26,4)+IF(MOD(RIGHT($Z26,2)+AM$7,12)=0,QUOTIENT(RIGHT($Z26,2)+AM$7,12)-1,QUOTIENT(RIGHT($Z26,2)+AM$7,12)))&amp;IF(RIGHT($Z26,2)+AM$7&lt;10,"0"&amp;MOD(RIGHT($Z26,2)+AM$7,12),IF(MOD(RIGHT($Z26,2)+AM$7,12)=0,12,IF(MOD(RIGHT($Z26,2)+AM$7,12)&lt;10,"0"&amp;MOD(RIGHT($Z26,2)+AM$7,12),MOD(RIGHT($Z26,2)+AM$7,12)))),DB!$F:$F,$Z26,DB!$I:$I,CHOOSE($X$6,$Y$2,$Y$3,$Y$4,),DB!$I:$I,CHOOSE($X$6,$Z$2,$Z$3,$Z$4),DB!$H:$H,1)</f>
        <v>0</v>
      </c>
      <c r="AN26" s="3">
        <f>COUNTIFS(DB!$E:$E,(LEFT($Z26,4)+IF(MOD(RIGHT($Z26,2)+AN$7,12)=0,QUOTIENT(RIGHT($Z26,2)+AN$7,12)-1,QUOTIENT(RIGHT($Z26,2)+AN$7,12)))&amp;IF(RIGHT($Z26,2)+AN$7&lt;10,"0"&amp;MOD(RIGHT($Z26,2)+AN$7,12),IF(MOD(RIGHT($Z26,2)+AN$7,12)=0,12,IF(MOD(RIGHT($Z26,2)+AN$7,12)&lt;10,"0"&amp;MOD(RIGHT($Z26,2)+AN$7,12),MOD(RIGHT($Z26,2)+AN$7,12)))),DB!$F:$F,$Z26,DB!$I:$I,CHOOSE($X$6,$Y$2,$Y$3,$Y$4,),DB!$I:$I,CHOOSE($X$6,$Z$2,$Z$3,$Z$4),DB!$H:$H,1)</f>
        <v>0</v>
      </c>
      <c r="AO26" s="3">
        <f>COUNTIFS(DB!$E:$E,(LEFT($Z26,4)+IF(MOD(RIGHT($Z26,2)+AO$7,12)=0,QUOTIENT(RIGHT($Z26,2)+AO$7,12)-1,QUOTIENT(RIGHT($Z26,2)+AO$7,12)))&amp;IF(RIGHT($Z26,2)+AO$7&lt;10,"0"&amp;MOD(RIGHT($Z26,2)+AO$7,12),IF(MOD(RIGHT($Z26,2)+AO$7,12)=0,12,IF(MOD(RIGHT($Z26,2)+AO$7,12)&lt;10,"0"&amp;MOD(RIGHT($Z26,2)+AO$7,12),MOD(RIGHT($Z26,2)+AO$7,12)))),DB!$F:$F,$Z26,DB!$I:$I,CHOOSE($X$6,$Y$2,$Y$3,$Y$4,),DB!$I:$I,CHOOSE($X$6,$Z$2,$Z$3,$Z$4),DB!$H:$H,1)</f>
        <v>0</v>
      </c>
      <c r="AP26" s="3"/>
      <c r="AQ26" s="3"/>
      <c r="AR26" s="9" t="str">
        <f t="shared" si="14"/>
        <v>201706</v>
      </c>
      <c r="AS26" s="3">
        <f>COUNTIFS(DB!$E:$E,(LEFT($Z26,4)+IF(MOD(RIGHT($Z26,2)+AS$7,12)=0,QUOTIENT(RIGHT($Z26,2)+AS$7,12)-1,QUOTIENT(RIGHT($Z26,2)+AS$7,12)))&amp;IF(RIGHT($Z26,2)+AS$7&lt;10,"0"&amp;MOD(RIGHT($Z26,2)+AS$7,12),IF(MOD(RIGHT($Z26,2)+AS$7,12)=0,12,IF(MOD(RIGHT($Z26,2)+AS$7,12)&lt;10,"0"&amp;MOD(RIGHT($Z26,2)+AS$7,12),MOD(RIGHT($Z26,2)+AS$7,12)))),DB!$F:$F,$Z26,DB!$I:$I,CHOOSE($X$6,$Y$2,$Y$3,$Y$4,),DB!$I:$I,CHOOSE($X$6,$Z$2,$Z$3,$Z$4))</f>
        <v>0</v>
      </c>
      <c r="AT26" s="3">
        <f>COUNTIFS(DB!$E:$E,(LEFT($Z26,4)+IF(MOD(RIGHT($Z26,2)+AT$7,12)=0,QUOTIENT(RIGHT($Z26,2)+AT$7,12)-1,QUOTIENT(RIGHT($Z26,2)+AT$7,12)))&amp;IF(RIGHT($Z26,2)+AT$7&lt;10,"0"&amp;MOD(RIGHT($Z26,2)+AT$7,12),IF(MOD(RIGHT($Z26,2)+AT$7,12)=0,12,IF(MOD(RIGHT($Z26,2)+AT$7,12)&lt;10,"0"&amp;MOD(RIGHT($Z26,2)+AT$7,12),MOD(RIGHT($Z26,2)+AT$7,12)))),DB!$F:$F,$Z26,DB!$I:$I,CHOOSE($X$6,$Y$2,$Y$3,$Y$4,),DB!$I:$I,CHOOSE($X$6,$Z$2,$Z$3,$Z$4))</f>
        <v>0</v>
      </c>
      <c r="AU26" s="3">
        <f>COUNTIFS(DB!$E:$E,(LEFT($Z26,4)+IF(MOD(RIGHT($Z26,2)+AU$7,12)=0,QUOTIENT(RIGHT($Z26,2)+AU$7,12)-1,QUOTIENT(RIGHT($Z26,2)+AU$7,12)))&amp;IF(RIGHT($Z26,2)+AU$7&lt;10,"0"&amp;MOD(RIGHT($Z26,2)+AU$7,12),IF(MOD(RIGHT($Z26,2)+AU$7,12)=0,12,IF(MOD(RIGHT($Z26,2)+AU$7,12)&lt;10,"0"&amp;MOD(RIGHT($Z26,2)+AU$7,12),MOD(RIGHT($Z26,2)+AU$7,12)))),DB!$F:$F,$Z26,DB!$I:$I,CHOOSE($X$6,$Y$2,$Y$3,$Y$4,),DB!$I:$I,CHOOSE($X$6,$Z$2,$Z$3,$Z$4))</f>
        <v>0</v>
      </c>
      <c r="AV26" s="3">
        <f>COUNTIFS(DB!$E:$E,(LEFT($Z26,4)+IF(MOD(RIGHT($Z26,2)+AV$7,12)=0,QUOTIENT(RIGHT($Z26,2)+AV$7,12)-1,QUOTIENT(RIGHT($Z26,2)+AV$7,12)))&amp;IF(RIGHT($Z26,2)+AV$7&lt;10,"0"&amp;MOD(RIGHT($Z26,2)+AV$7,12),IF(MOD(RIGHT($Z26,2)+AV$7,12)=0,12,IF(MOD(RIGHT($Z26,2)+AV$7,12)&lt;10,"0"&amp;MOD(RIGHT($Z26,2)+AV$7,12),MOD(RIGHT($Z26,2)+AV$7,12)))),DB!$F:$F,$Z26,DB!$I:$I,CHOOSE($X$6,$Y$2,$Y$3,$Y$4,),DB!$I:$I,CHOOSE($X$6,$Z$2,$Z$3,$Z$4))</f>
        <v>0</v>
      </c>
      <c r="AW26" s="3">
        <f>COUNTIFS(DB!$E:$E,(LEFT($Z26,4)+IF(MOD(RIGHT($Z26,2)+AW$7,12)=0,QUOTIENT(RIGHT($Z26,2)+AW$7,12)-1,QUOTIENT(RIGHT($Z26,2)+AW$7,12)))&amp;IF(RIGHT($Z26,2)+AW$7&lt;10,"0"&amp;MOD(RIGHT($Z26,2)+AW$7,12),IF(MOD(RIGHT($Z26,2)+AW$7,12)=0,12,IF(MOD(RIGHT($Z26,2)+AW$7,12)&lt;10,"0"&amp;MOD(RIGHT($Z26,2)+AW$7,12),MOD(RIGHT($Z26,2)+AW$7,12)))),DB!$F:$F,$Z26,DB!$I:$I,CHOOSE($X$6,$Y$2,$Y$3,$Y$4,),DB!$I:$I,CHOOSE($X$6,$Z$2,$Z$3,$Z$4))</f>
        <v>0</v>
      </c>
      <c r="AX26" s="3">
        <f>COUNTIFS(DB!$E:$E,(LEFT($Z26,4)+IF(MOD(RIGHT($Z26,2)+AX$7,12)=0,QUOTIENT(RIGHT($Z26,2)+AX$7,12)-1,QUOTIENT(RIGHT($Z26,2)+AX$7,12)))&amp;IF(RIGHT($Z26,2)+AX$7&lt;10,"0"&amp;MOD(RIGHT($Z26,2)+AX$7,12),IF(MOD(RIGHT($Z26,2)+AX$7,12)=0,12,IF(MOD(RIGHT($Z26,2)+AX$7,12)&lt;10,"0"&amp;MOD(RIGHT($Z26,2)+AX$7,12),MOD(RIGHT($Z26,2)+AX$7,12)))),DB!$F:$F,$Z26,DB!$I:$I,CHOOSE($X$6,$Y$2,$Y$3,$Y$4,),DB!$I:$I,CHOOSE($X$6,$Z$2,$Z$3,$Z$4))</f>
        <v>0</v>
      </c>
      <c r="AY26" s="3">
        <f>COUNTIFS(DB!$E:$E,(LEFT($Z26,4)+IF(MOD(RIGHT($Z26,2)+AY$7,12)=0,QUOTIENT(RIGHT($Z26,2)+AY$7,12)-1,QUOTIENT(RIGHT($Z26,2)+AY$7,12)))&amp;IF(RIGHT($Z26,2)+AY$7&lt;10,"0"&amp;MOD(RIGHT($Z26,2)+AY$7,12),IF(MOD(RIGHT($Z26,2)+AY$7,12)=0,12,IF(MOD(RIGHT($Z26,2)+AY$7,12)&lt;10,"0"&amp;MOD(RIGHT($Z26,2)+AY$7,12),MOD(RIGHT($Z26,2)+AY$7,12)))),DB!$F:$F,$Z26,DB!$I:$I,CHOOSE($X$6,$Y$2,$Y$3,$Y$4,),DB!$I:$I,CHOOSE($X$6,$Z$2,$Z$3,$Z$4))</f>
        <v>0</v>
      </c>
      <c r="AZ26" s="3">
        <f>COUNTIFS(DB!$E:$E,(LEFT($Z26,4)+IF(MOD(RIGHT($Z26,2)+AZ$7,12)=0,QUOTIENT(RIGHT($Z26,2)+AZ$7,12)-1,QUOTIENT(RIGHT($Z26,2)+AZ$7,12)))&amp;IF(RIGHT($Z26,2)+AZ$7&lt;10,"0"&amp;MOD(RIGHT($Z26,2)+AZ$7,12),IF(MOD(RIGHT($Z26,2)+AZ$7,12)=0,12,IF(MOD(RIGHT($Z26,2)+AZ$7,12)&lt;10,"0"&amp;MOD(RIGHT($Z26,2)+AZ$7,12),MOD(RIGHT($Z26,2)+AZ$7,12)))),DB!$F:$F,$Z26,DB!$I:$I,CHOOSE($X$6,$Y$2,$Y$3,$Y$4,),DB!$I:$I,CHOOSE($X$6,$Z$2,$Z$3,$Z$4))</f>
        <v>0</v>
      </c>
      <c r="BA26" s="3">
        <f>COUNTIFS(DB!$E:$E,(LEFT($Z26,4)+IF(MOD(RIGHT($Z26,2)+BA$7,12)=0,QUOTIENT(RIGHT($Z26,2)+BA$7,12)-1,QUOTIENT(RIGHT($Z26,2)+BA$7,12)))&amp;IF(RIGHT($Z26,2)+BA$7&lt;10,"0"&amp;MOD(RIGHT($Z26,2)+BA$7,12),IF(MOD(RIGHT($Z26,2)+BA$7,12)=0,12,IF(MOD(RIGHT($Z26,2)+BA$7,12)&lt;10,"0"&amp;MOD(RIGHT($Z26,2)+BA$7,12),MOD(RIGHT($Z26,2)+BA$7,12)))),DB!$F:$F,$Z26,DB!$I:$I,CHOOSE($X$6,$Y$2,$Y$3,$Y$4,),DB!$I:$I,CHOOSE($X$6,$Z$2,$Z$3,$Z$4))</f>
        <v>0</v>
      </c>
      <c r="BB26" s="3">
        <f>COUNTIFS(DB!$E:$E,(LEFT($Z26,4)+IF(MOD(RIGHT($Z26,2)+BB$7,12)=0,QUOTIENT(RIGHT($Z26,2)+BB$7,12)-1,QUOTIENT(RIGHT($Z26,2)+BB$7,12)))&amp;IF(RIGHT($Z26,2)+BB$7&lt;10,"0"&amp;MOD(RIGHT($Z26,2)+BB$7,12),IF(MOD(RIGHT($Z26,2)+BB$7,12)=0,12,IF(MOD(RIGHT($Z26,2)+BB$7,12)&lt;10,"0"&amp;MOD(RIGHT($Z26,2)+BB$7,12),MOD(RIGHT($Z26,2)+BB$7,12)))),DB!$F:$F,$Z26,DB!$I:$I,CHOOSE($X$6,$Y$2,$Y$3,$Y$4,),DB!$I:$I,CHOOSE($X$6,$Z$2,$Z$3,$Z$4))</f>
        <v>0</v>
      </c>
      <c r="BC26" s="3">
        <f>COUNTIFS(DB!$E:$E,(LEFT($Z26,4)+IF(MOD(RIGHT($Z26,2)+BC$7,12)=0,QUOTIENT(RIGHT($Z26,2)+BC$7,12)-1,QUOTIENT(RIGHT($Z26,2)+BC$7,12)))&amp;IF(RIGHT($Z26,2)+BC$7&lt;10,"0"&amp;MOD(RIGHT($Z26,2)+BC$7,12),IF(MOD(RIGHT($Z26,2)+BC$7,12)=0,12,IF(MOD(RIGHT($Z26,2)+BC$7,12)&lt;10,"0"&amp;MOD(RIGHT($Z26,2)+BC$7,12),MOD(RIGHT($Z26,2)+BC$7,12)))),DB!$F:$F,$Z26,DB!$I:$I,CHOOSE($X$6,$Y$2,$Y$3,$Y$4,),DB!$I:$I,CHOOSE($X$6,$Z$2,$Z$3,$Z$4))</f>
        <v>0</v>
      </c>
      <c r="BD26" s="3">
        <f>COUNTIFS(DB!$E:$E,(LEFT($Z26,4)+IF(MOD(RIGHT($Z26,2)+BD$7,12)=0,QUOTIENT(RIGHT($Z26,2)+BD$7,12)-1,QUOTIENT(RIGHT($Z26,2)+BD$7,12)))&amp;IF(RIGHT($Z26,2)+BD$7&lt;10,"0"&amp;MOD(RIGHT($Z26,2)+BD$7,12),IF(MOD(RIGHT($Z26,2)+BD$7,12)=0,12,IF(MOD(RIGHT($Z26,2)+BD$7,12)&lt;10,"0"&amp;MOD(RIGHT($Z26,2)+BD$7,12),MOD(RIGHT($Z26,2)+BD$7,12)))),DB!$F:$F,$Z26,DB!$I:$I,CHOOSE($X$6,$Y$2,$Y$3,$Y$4,),DB!$I:$I,CHOOSE($X$6,$Z$2,$Z$3,$Z$4))</f>
        <v>0</v>
      </c>
      <c r="BE26" s="3">
        <f>COUNTIFS(DB!$E:$E,(LEFT($Z26,4)+IF(MOD(RIGHT($Z26,2)+BE$7,12)=0,QUOTIENT(RIGHT($Z26,2)+BE$7,12)-1,QUOTIENT(RIGHT($Z26,2)+BE$7,12)))&amp;IF(RIGHT($Z26,2)+BE$7&lt;10,"0"&amp;MOD(RIGHT($Z26,2)+BE$7,12),IF(MOD(RIGHT($Z26,2)+BE$7,12)=0,12,IF(MOD(RIGHT($Z26,2)+BE$7,12)&lt;10,"0"&amp;MOD(RIGHT($Z26,2)+BE$7,12),MOD(RIGHT($Z26,2)+BE$7,12)))),DB!$F:$F,$Z26,DB!$I:$I,CHOOSE($X$6,$Y$2,$Y$3,$Y$4,),DB!$I:$I,CHOOSE($X$6,$Z$2,$Z$3,$Z$4))</f>
        <v>0</v>
      </c>
      <c r="BF26" s="3">
        <f>COUNTIFS(DB!$E:$E,(LEFT($Z26,4)+IF(MOD(RIGHT($Z26,2)+BF$7,12)=0,QUOTIENT(RIGHT($Z26,2)+BF$7,12)-1,QUOTIENT(RIGHT($Z26,2)+BF$7,12)))&amp;IF(RIGHT($Z26,2)+BF$7&lt;10,"0"&amp;MOD(RIGHT($Z26,2)+BF$7,12),IF(MOD(RIGHT($Z26,2)+BF$7,12)=0,12,IF(MOD(RIGHT($Z26,2)+BF$7,12)&lt;10,"0"&amp;MOD(RIGHT($Z26,2)+BF$7,12),MOD(RIGHT($Z26,2)+BF$7,12)))),DB!$F:$F,$Z26,DB!$I:$I,CHOOSE($X$6,$Y$2,$Y$3,$Y$4,),DB!$I:$I,CHOOSE($X$6,$Z$2,$Z$3,$Z$4))</f>
        <v>0</v>
      </c>
      <c r="BG26" s="3">
        <f>COUNTIFS(DB!$E:$E,(LEFT($Z26,4)+IF(MOD(RIGHT($Z26,2)+BG$7,12)=0,QUOTIENT(RIGHT($Z26,2)+BG$7,12)-1,QUOTIENT(RIGHT($Z26,2)+BG$7,12)))&amp;IF(RIGHT($Z26,2)+BG$7&lt;10,"0"&amp;MOD(RIGHT($Z26,2)+BG$7,12),IF(MOD(RIGHT($Z26,2)+BG$7,12)=0,12,IF(MOD(RIGHT($Z26,2)+BG$7,12)&lt;10,"0"&amp;MOD(RIGHT($Z26,2)+BG$7,12),MOD(RIGHT($Z26,2)+BG$7,12)))),DB!$F:$F,$Z26,DB!$I:$I,CHOOSE($X$6,$Y$2,$Y$3,$Y$4,),DB!$I:$I,CHOOSE($X$6,$Z$2,$Z$3,$Z$4))</f>
        <v>0</v>
      </c>
      <c r="BH26" s="3"/>
      <c r="BI26" s="3"/>
      <c r="BJ26" s="9" t="str">
        <f t="shared" si="15"/>
        <v>201706</v>
      </c>
      <c r="BK26" s="3">
        <f>SUMIFS(DB!$C:$C,DB!$E:$E,(LEFT($BJ26,4)+IF(MOD(RIGHT($BJ26,2)+BK$7,12)=0,QUOTIENT(RIGHT($BJ26,2)+BK$7,12)-1,QUOTIENT(RIGHT($BJ26,2)+BK$7,12)))&amp;IF(RIGHT($BJ26,2)+BK$7&lt;10,"0"&amp;MOD(RIGHT($BJ26,2)+BK$7,12),IF(MOD(RIGHT($BJ26,2)+BK$7,12)=0,12,IF(MOD(RIGHT($BJ26,2)+BK$7,12)&lt;10,"0"&amp;MOD(RIGHT($BJ26,2)+BK$7,12),MOD(RIGHT($BJ26,2)+BK$7,12)))),DB!$I:$I,CHOOSE($X$6,$Y$2,$Y$3,$Y$4,),DB!$I:$I,CHOOSE($X$6,$Z$2,$Z$3,$Z$4),DB!$F:$F,$BJ26)</f>
        <v>0</v>
      </c>
      <c r="BL26" s="3">
        <f>SUMIFS(DB!$C:$C,DB!$E:$E,(LEFT($BJ26,4)+IF(MOD(RIGHT($BJ26,2)+BL$7,12)=0,QUOTIENT(RIGHT($BJ26,2)+BL$7,12)-1,QUOTIENT(RIGHT($BJ26,2)+BL$7,12)))&amp;IF(RIGHT($BJ26,2)+BL$7&lt;10,"0"&amp;MOD(RIGHT($BJ26,2)+BL$7,12),IF(MOD(RIGHT($BJ26,2)+BL$7,12)=0,12,IF(MOD(RIGHT($BJ26,2)+BL$7,12)&lt;10,"0"&amp;MOD(RIGHT($BJ26,2)+BL$7,12),MOD(RIGHT($BJ26,2)+BL$7,12)))),DB!$I:$I,CHOOSE($X$6,$Y$2,$Y$3,$Y$4,),DB!$I:$I,CHOOSE($X$6,$Z$2,$Z$3,$Z$4),DB!$F:$F,$BJ26)</f>
        <v>0</v>
      </c>
      <c r="BM26" s="3">
        <f>SUMIFS(DB!$C:$C,DB!$E:$E,(LEFT($BJ26,4)+IF(MOD(RIGHT($BJ26,2)+BM$7,12)=0,QUOTIENT(RIGHT($BJ26,2)+BM$7,12)-1,QUOTIENT(RIGHT($BJ26,2)+BM$7,12)))&amp;IF(RIGHT($BJ26,2)+BM$7&lt;10,"0"&amp;MOD(RIGHT($BJ26,2)+BM$7,12),IF(MOD(RIGHT($BJ26,2)+BM$7,12)=0,12,IF(MOD(RIGHT($BJ26,2)+BM$7,12)&lt;10,"0"&amp;MOD(RIGHT($BJ26,2)+BM$7,12),MOD(RIGHT($BJ26,2)+BM$7,12)))),DB!$I:$I,CHOOSE($X$6,$Y$2,$Y$3,$Y$4,),DB!$I:$I,CHOOSE($X$6,$Z$2,$Z$3,$Z$4),DB!$F:$F,$BJ26)</f>
        <v>0</v>
      </c>
      <c r="BN26" s="3">
        <f>SUMIFS(DB!$C:$C,DB!$E:$E,(LEFT($BJ26,4)+IF(MOD(RIGHT($BJ26,2)+BN$7,12)=0,QUOTIENT(RIGHT($BJ26,2)+BN$7,12)-1,QUOTIENT(RIGHT($BJ26,2)+BN$7,12)))&amp;IF(RIGHT($BJ26,2)+BN$7&lt;10,"0"&amp;MOD(RIGHT($BJ26,2)+BN$7,12),IF(MOD(RIGHT($BJ26,2)+BN$7,12)=0,12,IF(MOD(RIGHT($BJ26,2)+BN$7,12)&lt;10,"0"&amp;MOD(RIGHT($BJ26,2)+BN$7,12),MOD(RIGHT($BJ26,2)+BN$7,12)))),DB!$I:$I,CHOOSE($X$6,$Y$2,$Y$3,$Y$4,),DB!$I:$I,CHOOSE($X$6,$Z$2,$Z$3,$Z$4),DB!$F:$F,$BJ26)</f>
        <v>0</v>
      </c>
      <c r="BO26" s="3">
        <f>SUMIFS(DB!$C:$C,DB!$E:$E,(LEFT($BJ26,4)+IF(MOD(RIGHT($BJ26,2)+BO$7,12)=0,QUOTIENT(RIGHT($BJ26,2)+BO$7,12)-1,QUOTIENT(RIGHT($BJ26,2)+BO$7,12)))&amp;IF(RIGHT($BJ26,2)+BO$7&lt;10,"0"&amp;MOD(RIGHT($BJ26,2)+BO$7,12),IF(MOD(RIGHT($BJ26,2)+BO$7,12)=0,12,IF(MOD(RIGHT($BJ26,2)+BO$7,12)&lt;10,"0"&amp;MOD(RIGHT($BJ26,2)+BO$7,12),MOD(RIGHT($BJ26,2)+BO$7,12)))),DB!$I:$I,CHOOSE($X$6,$Y$2,$Y$3,$Y$4,),DB!$I:$I,CHOOSE($X$6,$Z$2,$Z$3,$Z$4),DB!$F:$F,$BJ26)</f>
        <v>0</v>
      </c>
      <c r="BP26" s="3">
        <f>SUMIFS(DB!$C:$C,DB!$E:$E,(LEFT($BJ26,4)+IF(MOD(RIGHT($BJ26,2)+BP$7,12)=0,QUOTIENT(RIGHT($BJ26,2)+BP$7,12)-1,QUOTIENT(RIGHT($BJ26,2)+BP$7,12)))&amp;IF(RIGHT($BJ26,2)+BP$7&lt;10,"0"&amp;MOD(RIGHT($BJ26,2)+BP$7,12),IF(MOD(RIGHT($BJ26,2)+BP$7,12)=0,12,IF(MOD(RIGHT($BJ26,2)+BP$7,12)&lt;10,"0"&amp;MOD(RIGHT($BJ26,2)+BP$7,12),MOD(RIGHT($BJ26,2)+BP$7,12)))),DB!$I:$I,CHOOSE($X$6,$Y$2,$Y$3,$Y$4,),DB!$I:$I,CHOOSE($X$6,$Z$2,$Z$3,$Z$4),DB!$F:$F,$BJ26)</f>
        <v>0</v>
      </c>
      <c r="BQ26" s="3">
        <f>SUMIFS(DB!$C:$C,DB!$E:$E,(LEFT($BJ26,4)+IF(MOD(RIGHT($BJ26,2)+BQ$7,12)=0,QUOTIENT(RIGHT($BJ26,2)+BQ$7,12)-1,QUOTIENT(RIGHT($BJ26,2)+BQ$7,12)))&amp;IF(RIGHT($BJ26,2)+BQ$7&lt;10,"0"&amp;MOD(RIGHT($BJ26,2)+BQ$7,12),IF(MOD(RIGHT($BJ26,2)+BQ$7,12)=0,12,IF(MOD(RIGHT($BJ26,2)+BQ$7,12)&lt;10,"0"&amp;MOD(RIGHT($BJ26,2)+BQ$7,12),MOD(RIGHT($BJ26,2)+BQ$7,12)))),DB!$I:$I,CHOOSE($X$6,$Y$2,$Y$3,$Y$4,),DB!$I:$I,CHOOSE($X$6,$Z$2,$Z$3,$Z$4),DB!$F:$F,$BJ26)</f>
        <v>0</v>
      </c>
      <c r="BR26" s="3">
        <f>SUMIFS(DB!$C:$C,DB!$E:$E,(LEFT($BJ26,4)+IF(MOD(RIGHT($BJ26,2)+BR$7,12)=0,QUOTIENT(RIGHT($BJ26,2)+BR$7,12)-1,QUOTIENT(RIGHT($BJ26,2)+BR$7,12)))&amp;IF(RIGHT($BJ26,2)+BR$7&lt;10,"0"&amp;MOD(RIGHT($BJ26,2)+BR$7,12),IF(MOD(RIGHT($BJ26,2)+BR$7,12)=0,12,IF(MOD(RIGHT($BJ26,2)+BR$7,12)&lt;10,"0"&amp;MOD(RIGHT($BJ26,2)+BR$7,12),MOD(RIGHT($BJ26,2)+BR$7,12)))),DB!$I:$I,CHOOSE($X$6,$Y$2,$Y$3,$Y$4,),DB!$I:$I,CHOOSE($X$6,$Z$2,$Z$3,$Z$4),DB!$F:$F,$BJ26)</f>
        <v>0</v>
      </c>
      <c r="BS26" s="3">
        <f>SUMIFS(DB!$C:$C,DB!$E:$E,(LEFT($BJ26,4)+IF(MOD(RIGHT($BJ26,2)+BS$7,12)=0,QUOTIENT(RIGHT($BJ26,2)+BS$7,12)-1,QUOTIENT(RIGHT($BJ26,2)+BS$7,12)))&amp;IF(RIGHT($BJ26,2)+BS$7&lt;10,"0"&amp;MOD(RIGHT($BJ26,2)+BS$7,12),IF(MOD(RIGHT($BJ26,2)+BS$7,12)=0,12,IF(MOD(RIGHT($BJ26,2)+BS$7,12)&lt;10,"0"&amp;MOD(RIGHT($BJ26,2)+BS$7,12),MOD(RIGHT($BJ26,2)+BS$7,12)))),DB!$I:$I,CHOOSE($X$6,$Y$2,$Y$3,$Y$4,),DB!$I:$I,CHOOSE($X$6,$Z$2,$Z$3,$Z$4),DB!$F:$F,$BJ26)</f>
        <v>0</v>
      </c>
      <c r="BT26" s="3">
        <f>SUMIFS(DB!$C:$C,DB!$E:$E,(LEFT($BJ26,4)+IF(MOD(RIGHT($BJ26,2)+BT$7,12)=0,QUOTIENT(RIGHT($BJ26,2)+BT$7,12)-1,QUOTIENT(RIGHT($BJ26,2)+BT$7,12)))&amp;IF(RIGHT($BJ26,2)+BT$7&lt;10,"0"&amp;MOD(RIGHT($BJ26,2)+BT$7,12),IF(MOD(RIGHT($BJ26,2)+BT$7,12)=0,12,IF(MOD(RIGHT($BJ26,2)+BT$7,12)&lt;10,"0"&amp;MOD(RIGHT($BJ26,2)+BT$7,12),MOD(RIGHT($BJ26,2)+BT$7,12)))),DB!$I:$I,CHOOSE($X$6,$Y$2,$Y$3,$Y$4,),DB!$I:$I,CHOOSE($X$6,$Z$2,$Z$3,$Z$4),DB!$F:$F,$BJ26)</f>
        <v>0</v>
      </c>
      <c r="BU26" s="3">
        <f>SUMIFS(DB!$C:$C,DB!$E:$E,(LEFT($BJ26,4)+IF(MOD(RIGHT($BJ26,2)+BU$7,12)=0,QUOTIENT(RIGHT($BJ26,2)+BU$7,12)-1,QUOTIENT(RIGHT($BJ26,2)+BU$7,12)))&amp;IF(RIGHT($BJ26,2)+BU$7&lt;10,"0"&amp;MOD(RIGHT($BJ26,2)+BU$7,12),IF(MOD(RIGHT($BJ26,2)+BU$7,12)=0,12,IF(MOD(RIGHT($BJ26,2)+BU$7,12)&lt;10,"0"&amp;MOD(RIGHT($BJ26,2)+BU$7,12),MOD(RIGHT($BJ26,2)+BU$7,12)))),DB!$I:$I,CHOOSE($X$6,$Y$2,$Y$3,$Y$4,),DB!$I:$I,CHOOSE($X$6,$Z$2,$Z$3,$Z$4),DB!$F:$F,$BJ26)</f>
        <v>0</v>
      </c>
      <c r="BV26" s="3">
        <f>SUMIFS(DB!$C:$C,DB!$E:$E,(LEFT($BJ26,4)+IF(MOD(RIGHT($BJ26,2)+BV$7,12)=0,QUOTIENT(RIGHT($BJ26,2)+BV$7,12)-1,QUOTIENT(RIGHT($BJ26,2)+BV$7,12)))&amp;IF(RIGHT($BJ26,2)+BV$7&lt;10,"0"&amp;MOD(RIGHT($BJ26,2)+BV$7,12),IF(MOD(RIGHT($BJ26,2)+BV$7,12)=0,12,IF(MOD(RIGHT($BJ26,2)+BV$7,12)&lt;10,"0"&amp;MOD(RIGHT($BJ26,2)+BV$7,12),MOD(RIGHT($BJ26,2)+BV$7,12)))),DB!$I:$I,CHOOSE($X$6,$Y$2,$Y$3,$Y$4,),DB!$I:$I,CHOOSE($X$6,$Z$2,$Z$3,$Z$4),DB!$F:$F,$BJ26)</f>
        <v>0</v>
      </c>
      <c r="BW26" s="3">
        <f>SUMIFS(DB!$C:$C,DB!$E:$E,(LEFT($BJ26,4)+IF(MOD(RIGHT($BJ26,2)+BW$7,12)=0,QUOTIENT(RIGHT($BJ26,2)+BW$7,12)-1,QUOTIENT(RIGHT($BJ26,2)+BW$7,12)))&amp;IF(RIGHT($BJ26,2)+BW$7&lt;10,"0"&amp;MOD(RIGHT($BJ26,2)+BW$7,12),IF(MOD(RIGHT($BJ26,2)+BW$7,12)=0,12,IF(MOD(RIGHT($BJ26,2)+BW$7,12)&lt;10,"0"&amp;MOD(RIGHT($BJ26,2)+BW$7,12),MOD(RIGHT($BJ26,2)+BW$7,12)))),DB!$I:$I,CHOOSE($X$6,$Y$2,$Y$3,$Y$4,),DB!$I:$I,CHOOSE($X$6,$Z$2,$Z$3,$Z$4),DB!$F:$F,$BJ26)</f>
        <v>0</v>
      </c>
      <c r="BX26" s="3">
        <f>SUMIFS(DB!$C:$C,DB!$E:$E,(LEFT($BJ26,4)+IF(MOD(RIGHT($BJ26,2)+BX$7,12)=0,QUOTIENT(RIGHT($BJ26,2)+BX$7,12)-1,QUOTIENT(RIGHT($BJ26,2)+BX$7,12)))&amp;IF(RIGHT($BJ26,2)+BX$7&lt;10,"0"&amp;MOD(RIGHT($BJ26,2)+BX$7,12),IF(MOD(RIGHT($BJ26,2)+BX$7,12)=0,12,IF(MOD(RIGHT($BJ26,2)+BX$7,12)&lt;10,"0"&amp;MOD(RIGHT($BJ26,2)+BX$7,12),MOD(RIGHT($BJ26,2)+BX$7,12)))),DB!$I:$I,CHOOSE($X$6,$Y$2,$Y$3,$Y$4,),DB!$I:$I,CHOOSE($X$6,$Z$2,$Z$3,$Z$4),DB!$F:$F,$BJ26)</f>
        <v>0</v>
      </c>
      <c r="BY26" s="3">
        <f>SUMIFS(DB!$C:$C,DB!$E:$E,(LEFT($BJ26,4)+IF(MOD(RIGHT($BJ26,2)+BY$7,12)=0,QUOTIENT(RIGHT($BJ26,2)+BY$7,12)-1,QUOTIENT(RIGHT($BJ26,2)+BY$7,12)))&amp;IF(RIGHT($BJ26,2)+BY$7&lt;10,"0"&amp;MOD(RIGHT($BJ26,2)+BY$7,12),IF(MOD(RIGHT($BJ26,2)+BY$7,12)=0,12,IF(MOD(RIGHT($BJ26,2)+BY$7,12)&lt;10,"0"&amp;MOD(RIGHT($BJ26,2)+BY$7,12),MOD(RIGHT($BJ26,2)+BY$7,12)))),DB!$I:$I,CHOOSE($X$6,$Y$2,$Y$3,$Y$4,),DB!$I:$I,CHOOSE($X$6,$Z$2,$Z$3,$Z$4),DB!$F:$F,$BJ26)</f>
        <v>0</v>
      </c>
      <c r="BZ26" s="3"/>
      <c r="CB26" s="9" t="str">
        <f t="shared" si="16"/>
        <v>201706</v>
      </c>
      <c r="CC26" s="16">
        <f t="shared" si="17"/>
        <v>0</v>
      </c>
      <c r="CD26" s="16">
        <f t="shared" si="18"/>
        <v>0</v>
      </c>
      <c r="CE26" s="16">
        <f t="shared" si="19"/>
        <v>0</v>
      </c>
      <c r="CF26" s="16">
        <f t="shared" si="20"/>
        <v>0</v>
      </c>
      <c r="CG26" s="16">
        <f t="shared" si="21"/>
        <v>0</v>
      </c>
      <c r="CH26" s="16">
        <f t="shared" si="22"/>
        <v>0</v>
      </c>
      <c r="CI26" s="16">
        <f t="shared" si="23"/>
        <v>0</v>
      </c>
      <c r="CJ26" s="16">
        <f t="shared" si="24"/>
        <v>0</v>
      </c>
      <c r="CK26" s="16">
        <f t="shared" si="25"/>
        <v>0</v>
      </c>
      <c r="CL26" s="16">
        <f t="shared" si="26"/>
        <v>0</v>
      </c>
      <c r="CM26" s="16">
        <f t="shared" si="27"/>
        <v>0</v>
      </c>
      <c r="CN26" s="16">
        <f t="shared" si="28"/>
        <v>0</v>
      </c>
      <c r="CO26" s="16">
        <f t="shared" si="29"/>
        <v>0</v>
      </c>
      <c r="CP26" s="16">
        <f t="shared" si="30"/>
        <v>0</v>
      </c>
      <c r="CQ26" s="16">
        <f t="shared" si="31"/>
        <v>0</v>
      </c>
      <c r="CT26" s="9" t="str">
        <f t="shared" si="32"/>
        <v>201706</v>
      </c>
      <c r="CU26" s="16">
        <f t="shared" si="33"/>
        <v>0</v>
      </c>
      <c r="CV26" s="16">
        <f t="shared" si="34"/>
        <v>0</v>
      </c>
      <c r="CW26" s="16">
        <f t="shared" si="35"/>
        <v>0</v>
      </c>
      <c r="CX26" s="16">
        <f t="shared" si="36"/>
        <v>0</v>
      </c>
      <c r="CY26" s="16">
        <f t="shared" si="37"/>
        <v>0</v>
      </c>
      <c r="CZ26" s="16">
        <f t="shared" si="38"/>
        <v>0</v>
      </c>
      <c r="DA26" s="16">
        <f t="shared" si="39"/>
        <v>0</v>
      </c>
      <c r="DB26" s="16">
        <f t="shared" si="40"/>
        <v>0</v>
      </c>
      <c r="DC26" s="16">
        <f t="shared" si="41"/>
        <v>0</v>
      </c>
      <c r="DD26" s="16">
        <f t="shared" si="42"/>
        <v>0</v>
      </c>
      <c r="DE26" s="16">
        <f t="shared" si="43"/>
        <v>0</v>
      </c>
      <c r="DF26" s="16">
        <f t="shared" si="44"/>
        <v>0</v>
      </c>
      <c r="DG26" s="16">
        <f t="shared" si="45"/>
        <v>0</v>
      </c>
      <c r="DH26" s="16">
        <f t="shared" si="46"/>
        <v>0</v>
      </c>
      <c r="DI26" s="16">
        <f t="shared" si="47"/>
        <v>0</v>
      </c>
    </row>
    <row r="27" spans="1:113" x14ac:dyDescent="0.2">
      <c r="B27" s="23"/>
      <c r="C27" s="3"/>
      <c r="D27" s="3"/>
      <c r="E27" s="15"/>
      <c r="F27" s="15"/>
      <c r="G27" s="15"/>
      <c r="H27" s="15"/>
      <c r="I27" s="24"/>
      <c r="J27" s="18"/>
      <c r="K27" s="18"/>
      <c r="L27" s="18"/>
      <c r="M27" s="3"/>
      <c r="N27" s="3"/>
      <c r="O27" s="3"/>
      <c r="P27" s="3"/>
      <c r="Q27" s="3"/>
      <c r="R27" s="15"/>
      <c r="S27" s="24"/>
      <c r="T27" s="18"/>
      <c r="U27" s="18"/>
      <c r="V27" s="18"/>
      <c r="Z27" s="9"/>
      <c r="AB27" s="3"/>
      <c r="AC27" s="3"/>
      <c r="AD27" s="3"/>
      <c r="AE27" s="3"/>
      <c r="AF27" s="3"/>
      <c r="AG27" s="3"/>
      <c r="AH27" s="3"/>
      <c r="AI27" s="3"/>
      <c r="AJ27" s="3"/>
      <c r="AK27" s="3"/>
      <c r="AL27" s="3"/>
      <c r="AM27" s="3"/>
      <c r="AN27" s="3"/>
      <c r="AO27" s="3"/>
      <c r="AP27" s="3"/>
      <c r="AQ27" s="3"/>
      <c r="AR27" s="9"/>
      <c r="AS27" s="3"/>
      <c r="AT27" s="3"/>
      <c r="AU27" s="3"/>
      <c r="AV27" s="3"/>
      <c r="AW27" s="3"/>
      <c r="AX27" s="3"/>
      <c r="AY27" s="3"/>
      <c r="AZ27" s="3"/>
      <c r="BA27" s="3"/>
      <c r="BB27" s="3"/>
      <c r="BC27" s="3"/>
      <c r="BD27" s="3"/>
      <c r="BE27" s="3"/>
      <c r="BF27" s="3"/>
      <c r="BG27" s="3"/>
      <c r="BH27" s="3"/>
      <c r="BI27" s="3"/>
      <c r="BJ27" s="9"/>
      <c r="BK27" s="16"/>
      <c r="BL27" s="16"/>
      <c r="BM27" s="16"/>
      <c r="BN27" s="16"/>
      <c r="BO27" s="16"/>
      <c r="BP27" s="16"/>
      <c r="BQ27" s="16"/>
      <c r="BR27" s="16"/>
      <c r="BS27" s="16"/>
      <c r="BT27" s="16"/>
      <c r="BU27" s="16"/>
      <c r="BV27" s="16"/>
      <c r="BW27" s="16"/>
      <c r="BX27" s="16"/>
      <c r="BY27" s="16"/>
      <c r="BZ27" s="16"/>
      <c r="CB27" s="9"/>
      <c r="CC27" s="16"/>
      <c r="CD27" s="16"/>
      <c r="CE27" s="16"/>
      <c r="CF27" s="16"/>
      <c r="CG27" s="16"/>
      <c r="CH27" s="16"/>
      <c r="CI27" s="16"/>
      <c r="CJ27" s="16"/>
      <c r="CK27" s="16"/>
      <c r="CL27" s="16"/>
      <c r="CM27" s="16"/>
      <c r="CN27" s="16"/>
      <c r="CO27" s="16"/>
      <c r="CP27" s="16"/>
      <c r="CQ27" s="16"/>
      <c r="CT27" s="9"/>
      <c r="CU27" s="16"/>
      <c r="CV27" s="16"/>
      <c r="CW27" s="16"/>
      <c r="CX27" s="16"/>
      <c r="CY27" s="16"/>
      <c r="CZ27" s="16"/>
      <c r="DA27" s="16"/>
      <c r="DB27" s="16"/>
      <c r="DC27" s="16"/>
      <c r="DD27" s="16"/>
    </row>
    <row r="28" spans="1:113" x14ac:dyDescent="0.2">
      <c r="B28" s="23"/>
      <c r="C28" s="3"/>
      <c r="D28" s="3"/>
      <c r="E28" s="15"/>
      <c r="F28" s="15"/>
      <c r="G28" s="15"/>
      <c r="H28" s="15"/>
      <c r="I28" s="24"/>
      <c r="J28" s="18"/>
      <c r="K28" s="18"/>
      <c r="L28" s="18"/>
      <c r="M28" s="3"/>
      <c r="N28" s="3"/>
      <c r="O28" s="3"/>
      <c r="P28" s="3"/>
      <c r="Q28" s="3"/>
      <c r="R28" s="15"/>
      <c r="S28" s="24"/>
      <c r="T28" s="18"/>
      <c r="U28" s="18"/>
      <c r="V28" s="18"/>
      <c r="Z28" s="9"/>
      <c r="AB28" s="3"/>
      <c r="AC28" s="3"/>
      <c r="AD28" s="3"/>
      <c r="AE28" s="3"/>
      <c r="AF28" s="3"/>
      <c r="AG28" s="3"/>
      <c r="AH28" s="3"/>
      <c r="AI28" s="3"/>
      <c r="AJ28" s="3"/>
      <c r="AK28" s="3"/>
      <c r="AL28" s="3"/>
      <c r="AM28" s="3"/>
      <c r="AN28" s="3"/>
      <c r="AO28" s="3"/>
      <c r="AP28" s="3"/>
      <c r="AQ28" s="3"/>
      <c r="AR28" s="9"/>
      <c r="AS28" s="3"/>
      <c r="AT28" s="3"/>
      <c r="AU28" s="3"/>
      <c r="AV28" s="3"/>
      <c r="AW28" s="3"/>
      <c r="AX28" s="3"/>
      <c r="AY28" s="3"/>
      <c r="AZ28" s="3"/>
      <c r="BA28" s="3"/>
      <c r="BB28" s="3"/>
      <c r="BC28" s="3"/>
      <c r="BD28" s="3"/>
      <c r="BE28" s="3"/>
      <c r="BF28" s="3"/>
      <c r="BG28" s="3"/>
      <c r="BH28" s="3"/>
      <c r="BI28" s="3"/>
      <c r="BJ28" s="9"/>
      <c r="BK28" s="16"/>
      <c r="BL28" s="16"/>
      <c r="BM28" s="16"/>
      <c r="BN28" s="16"/>
      <c r="BO28" s="16"/>
      <c r="BP28" s="16"/>
      <c r="BQ28" s="16"/>
      <c r="BR28" s="16"/>
      <c r="BS28" s="16"/>
      <c r="BT28" s="16"/>
      <c r="BU28" s="16"/>
      <c r="BV28" s="16"/>
      <c r="BW28" s="16"/>
      <c r="BX28" s="16"/>
      <c r="BY28" s="16"/>
      <c r="BZ28" s="16"/>
      <c r="CB28" s="9"/>
      <c r="CC28" s="16"/>
      <c r="CD28" s="16"/>
      <c r="CE28" s="16"/>
      <c r="CF28" s="16"/>
      <c r="CG28" s="16"/>
      <c r="CH28" s="16"/>
      <c r="CI28" s="16"/>
      <c r="CJ28" s="16"/>
      <c r="CK28" s="16"/>
      <c r="CL28" s="16"/>
      <c r="CM28" s="16"/>
      <c r="CN28" s="16"/>
      <c r="CO28" s="16"/>
      <c r="CP28" s="16"/>
      <c r="CQ28" s="16"/>
      <c r="CT28" s="9"/>
      <c r="CU28" s="16"/>
      <c r="CV28" s="16"/>
      <c r="CW28" s="16"/>
      <c r="CX28" s="16"/>
      <c r="CY28" s="16"/>
      <c r="CZ28" s="16"/>
      <c r="DA28" s="16"/>
      <c r="DB28" s="16"/>
      <c r="DC28" s="16"/>
      <c r="DD28" s="16"/>
    </row>
    <row r="29" spans="1:113" x14ac:dyDescent="0.2">
      <c r="B29" s="23"/>
      <c r="C29" s="3"/>
      <c r="D29" s="3"/>
      <c r="E29" s="15"/>
      <c r="F29" s="15"/>
      <c r="G29" s="15"/>
      <c r="H29" s="15"/>
      <c r="I29" s="24"/>
      <c r="J29" s="18"/>
      <c r="K29" s="18"/>
      <c r="L29" s="18"/>
      <c r="M29" s="3"/>
      <c r="N29" s="3"/>
      <c r="O29" s="3"/>
      <c r="P29" s="3"/>
      <c r="Q29" s="3"/>
      <c r="R29" s="15"/>
      <c r="S29" s="24"/>
      <c r="T29" s="18"/>
      <c r="U29" s="18"/>
      <c r="V29" s="18"/>
      <c r="Z29" s="25"/>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25"/>
      <c r="BK29" s="16"/>
      <c r="BL29" s="16"/>
      <c r="BM29" s="16"/>
      <c r="BN29" s="16"/>
      <c r="BO29" s="16"/>
      <c r="BP29" s="16"/>
      <c r="BQ29" s="16"/>
      <c r="BR29" s="16"/>
      <c r="BS29" s="16"/>
      <c r="BT29" s="16"/>
      <c r="BU29" s="16"/>
      <c r="BV29" s="16"/>
      <c r="BW29" s="16"/>
      <c r="BX29" s="16"/>
      <c r="BY29" s="16"/>
      <c r="BZ29" s="16"/>
      <c r="CB29" s="25"/>
      <c r="CC29" s="16"/>
      <c r="CD29" s="16"/>
      <c r="CE29" s="16"/>
      <c r="CF29" s="16"/>
      <c r="CG29" s="16"/>
      <c r="CH29" s="16"/>
      <c r="CI29" s="16"/>
      <c r="CJ29" s="16"/>
      <c r="CK29" s="16"/>
      <c r="CL29" s="16"/>
      <c r="CM29" s="16"/>
      <c r="CN29" s="16"/>
      <c r="CO29" s="16"/>
      <c r="CP29" s="16"/>
      <c r="CQ29" s="16"/>
    </row>
    <row r="30" spans="1:113" x14ac:dyDescent="0.2">
      <c r="Z30" s="31" t="s">
        <v>308</v>
      </c>
      <c r="AA30" s="64">
        <f>IFERROR(AVERAGEIFS(AA9:AA26,$D$9:$D$26,"&gt;0",AA9:AA26,"&gt;0"),"n/a")</f>
        <v>26.5</v>
      </c>
      <c r="AB30" s="64">
        <f t="shared" ref="AB30:AO30" si="53">IFERROR(AVERAGEIFS(AB9:AB26,$D$9:$D$26,"&gt;0",AB9:AB26,"&gt;0"),"n/a")</f>
        <v>15.714285714285714</v>
      </c>
      <c r="AC30" s="64">
        <f t="shared" si="53"/>
        <v>12.5</v>
      </c>
      <c r="AD30" s="64">
        <f t="shared" si="53"/>
        <v>12.4</v>
      </c>
      <c r="AE30" s="64">
        <f t="shared" si="53"/>
        <v>11.25</v>
      </c>
      <c r="AF30" s="64">
        <f t="shared" si="53"/>
        <v>10.666666666666666</v>
      </c>
      <c r="AG30" s="64">
        <f t="shared" si="53"/>
        <v>13</v>
      </c>
      <c r="AH30" s="64">
        <f t="shared" si="53"/>
        <v>10</v>
      </c>
      <c r="AI30" s="64" t="str">
        <f t="shared" si="53"/>
        <v>n/a</v>
      </c>
      <c r="AJ30" s="64" t="str">
        <f t="shared" si="53"/>
        <v>n/a</v>
      </c>
      <c r="AK30" s="64" t="str">
        <f t="shared" si="53"/>
        <v>n/a</v>
      </c>
      <c r="AL30" s="64" t="str">
        <f t="shared" si="53"/>
        <v>n/a</v>
      </c>
      <c r="AM30" s="64" t="str">
        <f t="shared" si="53"/>
        <v>n/a</v>
      </c>
      <c r="AN30" s="64" t="str">
        <f t="shared" si="53"/>
        <v>n/a</v>
      </c>
      <c r="AO30" s="64" t="str">
        <f t="shared" si="53"/>
        <v>n/a</v>
      </c>
      <c r="AR30" s="31" t="s">
        <v>308</v>
      </c>
      <c r="AS30" s="64">
        <f>IFERROR(AVERAGEIFS(AS10:AS26,$D$10:$D$26,"&gt;0",AS10:AS26,"&gt;0"),"n/a")</f>
        <v>24.428571428571427</v>
      </c>
      <c r="AT30" s="64">
        <f t="shared" ref="AT30:BG30" si="54">IFERROR(AVERAGEIFS(AT10:AT26,$D$10:$D$26,"&gt;0",AT10:AT26,"&gt;0"),"n/a")</f>
        <v>14.666666666666666</v>
      </c>
      <c r="AU30" s="64">
        <f t="shared" si="54"/>
        <v>11.6</v>
      </c>
      <c r="AV30" s="64">
        <f t="shared" si="54"/>
        <v>10.75</v>
      </c>
      <c r="AW30" s="64">
        <f t="shared" si="54"/>
        <v>10.666666666666666</v>
      </c>
      <c r="AX30" s="64">
        <f t="shared" si="54"/>
        <v>10.5</v>
      </c>
      <c r="AY30" s="64">
        <f t="shared" si="54"/>
        <v>13</v>
      </c>
      <c r="AZ30" s="64" t="str">
        <f t="shared" si="54"/>
        <v>n/a</v>
      </c>
      <c r="BA30" s="64" t="str">
        <f t="shared" si="54"/>
        <v>n/a</v>
      </c>
      <c r="BB30" s="64" t="str">
        <f t="shared" si="54"/>
        <v>n/a</v>
      </c>
      <c r="BC30" s="64" t="str">
        <f t="shared" si="54"/>
        <v>n/a</v>
      </c>
      <c r="BD30" s="64" t="str">
        <f t="shared" si="54"/>
        <v>n/a</v>
      </c>
      <c r="BE30" s="64" t="str">
        <f t="shared" si="54"/>
        <v>n/a</v>
      </c>
      <c r="BF30" s="64" t="str">
        <f t="shared" si="54"/>
        <v>n/a</v>
      </c>
      <c r="BG30" s="64" t="str">
        <f t="shared" si="54"/>
        <v>n/a</v>
      </c>
      <c r="BJ30" s="31" t="s">
        <v>308</v>
      </c>
      <c r="BK30" s="64">
        <f>IFERROR(AVERAGEIFS(BK10:BK26,$D$10:$D$26,"&gt;0",BK10:BK26,"&gt;0"),"n/a")</f>
        <v>1441.7142857142858</v>
      </c>
      <c r="BL30" s="64">
        <f t="shared" ref="BL30:BY30" si="55">IFERROR(AVERAGEIFS(BL10:BL26,$D$10:$D$26,"&gt;0",BL10:BL26,"&gt;0"),"n/a")</f>
        <v>1268.6666666666667</v>
      </c>
      <c r="BM30" s="64">
        <f t="shared" si="55"/>
        <v>1091.2</v>
      </c>
      <c r="BN30" s="64">
        <f t="shared" si="55"/>
        <v>1071.75</v>
      </c>
      <c r="BO30" s="64">
        <f t="shared" si="55"/>
        <v>1066</v>
      </c>
      <c r="BP30" s="64">
        <f t="shared" si="55"/>
        <v>1004.5</v>
      </c>
      <c r="BQ30" s="64">
        <f t="shared" si="55"/>
        <v>1110</v>
      </c>
      <c r="BR30" s="64" t="str">
        <f t="shared" si="55"/>
        <v>n/a</v>
      </c>
      <c r="BS30" s="64" t="str">
        <f t="shared" si="55"/>
        <v>n/a</v>
      </c>
      <c r="BT30" s="64" t="str">
        <f t="shared" si="55"/>
        <v>n/a</v>
      </c>
      <c r="BU30" s="64" t="str">
        <f t="shared" si="55"/>
        <v>n/a</v>
      </c>
      <c r="BV30" s="64" t="str">
        <f t="shared" si="55"/>
        <v>n/a</v>
      </c>
      <c r="BW30" s="64" t="str">
        <f t="shared" si="55"/>
        <v>n/a</v>
      </c>
      <c r="BX30" s="64" t="str">
        <f t="shared" si="55"/>
        <v>n/a</v>
      </c>
      <c r="BY30" s="64" t="str">
        <f t="shared" si="55"/>
        <v>n/a</v>
      </c>
      <c r="BZ30" s="85"/>
      <c r="CB30" s="31" t="s">
        <v>308</v>
      </c>
      <c r="CC30" s="34">
        <f t="shared" ref="CC30:CQ30" si="56">IFERROR(AVERAGEIFS(CC10:CC26,$D$10:$D$26,"&gt;0",CC10:CC26,"&gt;0"),0%)</f>
        <v>59.72627854560627</v>
      </c>
      <c r="CD30" s="34">
        <f t="shared" si="56"/>
        <v>90.46117158984805</v>
      </c>
      <c r="CE30" s="34">
        <f t="shared" si="56"/>
        <v>89.713333333333338</v>
      </c>
      <c r="CF30" s="34">
        <f t="shared" si="56"/>
        <v>95.89761904761906</v>
      </c>
      <c r="CG30" s="34">
        <f t="shared" si="56"/>
        <v>98.412087912087898</v>
      </c>
      <c r="CH30" s="34">
        <f t="shared" si="56"/>
        <v>93.254807692307693</v>
      </c>
      <c r="CI30" s="34">
        <f t="shared" si="56"/>
        <v>85.384615384615387</v>
      </c>
      <c r="CJ30" s="34">
        <f t="shared" si="56"/>
        <v>0</v>
      </c>
      <c r="CK30" s="34">
        <f t="shared" si="56"/>
        <v>0</v>
      </c>
      <c r="CL30" s="34">
        <f t="shared" si="56"/>
        <v>0</v>
      </c>
      <c r="CM30" s="34">
        <f t="shared" si="56"/>
        <v>0</v>
      </c>
      <c r="CN30" s="34">
        <f t="shared" si="56"/>
        <v>0</v>
      </c>
      <c r="CO30" s="34">
        <f t="shared" si="56"/>
        <v>0</v>
      </c>
      <c r="CP30" s="34">
        <f t="shared" si="56"/>
        <v>0</v>
      </c>
      <c r="CQ30" s="34">
        <f t="shared" si="56"/>
        <v>0</v>
      </c>
      <c r="CT30" s="31" t="s">
        <v>308</v>
      </c>
      <c r="CU30" s="32">
        <f>IFERROR(AVERAGEIF($D$10:$D$26,"&gt;0",CU10:CU28),0%)</f>
        <v>1</v>
      </c>
      <c r="CV30" s="32">
        <f t="shared" ref="CV30:DI30" si="57">IFERROR(AVERAGEIF(CV10:CV28,"&gt;0",CV10:CV28),0%)</f>
        <v>1</v>
      </c>
      <c r="CW30" s="32">
        <f t="shared" si="57"/>
        <v>1</v>
      </c>
      <c r="CX30" s="32">
        <f t="shared" si="57"/>
        <v>1</v>
      </c>
      <c r="CY30" s="32">
        <f t="shared" si="57"/>
        <v>1</v>
      </c>
      <c r="CZ30" s="32">
        <f t="shared" si="57"/>
        <v>1</v>
      </c>
      <c r="DA30" s="32">
        <f t="shared" si="57"/>
        <v>1</v>
      </c>
      <c r="DB30" s="32">
        <f t="shared" si="57"/>
        <v>0</v>
      </c>
      <c r="DC30" s="32">
        <f t="shared" si="57"/>
        <v>0</v>
      </c>
      <c r="DD30" s="32">
        <f t="shared" si="57"/>
        <v>0</v>
      </c>
      <c r="DE30" s="32">
        <f t="shared" si="57"/>
        <v>0</v>
      </c>
      <c r="DF30" s="32">
        <f t="shared" si="57"/>
        <v>0</v>
      </c>
      <c r="DG30" s="32">
        <f t="shared" si="57"/>
        <v>0</v>
      </c>
      <c r="DH30" s="32">
        <f t="shared" si="57"/>
        <v>0</v>
      </c>
      <c r="DI30" s="32">
        <f t="shared" si="57"/>
        <v>0</v>
      </c>
    </row>
    <row r="32" spans="1:113" x14ac:dyDescent="0.2">
      <c r="Z32" s="4" t="s">
        <v>309</v>
      </c>
      <c r="AR32" s="4" t="s">
        <v>310</v>
      </c>
      <c r="AT32" s="2"/>
      <c r="AU32" s="2"/>
      <c r="AV32" s="2"/>
      <c r="BJ32" s="4" t="s">
        <v>311</v>
      </c>
      <c r="BL32" s="2"/>
      <c r="BM32" s="2"/>
      <c r="BN32" s="2"/>
      <c r="CB32" s="4" t="s">
        <v>312</v>
      </c>
      <c r="CD32" s="2"/>
      <c r="CE32" s="2"/>
      <c r="CF32" s="2"/>
      <c r="CT32" s="4" t="s">
        <v>312</v>
      </c>
      <c r="CV32" s="2"/>
      <c r="CW32" s="2"/>
      <c r="CX32" s="2"/>
    </row>
    <row r="33" spans="26:113" x14ac:dyDescent="0.2">
      <c r="Z33" s="4" t="s">
        <v>303</v>
      </c>
      <c r="AA33" s="7">
        <v>0</v>
      </c>
      <c r="AB33" s="5">
        <f t="shared" ref="AB33:AO33" si="58">AA33+1</f>
        <v>1</v>
      </c>
      <c r="AC33" s="5">
        <f t="shared" si="58"/>
        <v>2</v>
      </c>
      <c r="AD33" s="5">
        <f t="shared" si="58"/>
        <v>3</v>
      </c>
      <c r="AE33" s="5">
        <f t="shared" si="58"/>
        <v>4</v>
      </c>
      <c r="AF33" s="5">
        <f t="shared" si="58"/>
        <v>5</v>
      </c>
      <c r="AG33" s="5">
        <f t="shared" si="58"/>
        <v>6</v>
      </c>
      <c r="AH33" s="5">
        <f t="shared" si="58"/>
        <v>7</v>
      </c>
      <c r="AI33" s="5">
        <f t="shared" si="58"/>
        <v>8</v>
      </c>
      <c r="AJ33" s="5">
        <f t="shared" si="58"/>
        <v>9</v>
      </c>
      <c r="AK33" s="5">
        <f t="shared" si="58"/>
        <v>10</v>
      </c>
      <c r="AL33" s="5">
        <f t="shared" si="58"/>
        <v>11</v>
      </c>
      <c r="AM33" s="5">
        <f t="shared" si="58"/>
        <v>12</v>
      </c>
      <c r="AN33" s="5">
        <f t="shared" si="58"/>
        <v>13</v>
      </c>
      <c r="AO33" s="5">
        <f t="shared" si="58"/>
        <v>14</v>
      </c>
      <c r="AP33" s="29"/>
      <c r="AQ33" s="29"/>
      <c r="AR33" s="4" t="s">
        <v>303</v>
      </c>
      <c r="AS33" s="7">
        <v>0</v>
      </c>
      <c r="AT33" s="5">
        <f t="shared" ref="AT33:BG33" si="59">AS33+1</f>
        <v>1</v>
      </c>
      <c r="AU33" s="5">
        <f t="shared" si="59"/>
        <v>2</v>
      </c>
      <c r="AV33" s="5">
        <f t="shared" si="59"/>
        <v>3</v>
      </c>
      <c r="AW33" s="5">
        <f t="shared" si="59"/>
        <v>4</v>
      </c>
      <c r="AX33" s="5">
        <f t="shared" si="59"/>
        <v>5</v>
      </c>
      <c r="AY33" s="5">
        <f t="shared" si="59"/>
        <v>6</v>
      </c>
      <c r="AZ33" s="5">
        <f t="shared" si="59"/>
        <v>7</v>
      </c>
      <c r="BA33" s="5">
        <f t="shared" si="59"/>
        <v>8</v>
      </c>
      <c r="BB33" s="5">
        <f t="shared" si="59"/>
        <v>9</v>
      </c>
      <c r="BC33" s="5">
        <f t="shared" si="59"/>
        <v>10</v>
      </c>
      <c r="BD33" s="5">
        <f t="shared" si="59"/>
        <v>11</v>
      </c>
      <c r="BE33" s="5">
        <f t="shared" si="59"/>
        <v>12</v>
      </c>
      <c r="BF33" s="5">
        <f t="shared" si="59"/>
        <v>13</v>
      </c>
      <c r="BG33" s="5">
        <f t="shared" si="59"/>
        <v>14</v>
      </c>
      <c r="BH33" s="29"/>
      <c r="BI33" s="29"/>
      <c r="BJ33" s="4" t="s">
        <v>303</v>
      </c>
      <c r="BK33" s="7">
        <v>0</v>
      </c>
      <c r="BL33" s="5">
        <f t="shared" ref="BL33:BY33" si="60">BK33+1</f>
        <v>1</v>
      </c>
      <c r="BM33" s="5">
        <f t="shared" si="60"/>
        <v>2</v>
      </c>
      <c r="BN33" s="5">
        <f t="shared" si="60"/>
        <v>3</v>
      </c>
      <c r="BO33" s="5">
        <f t="shared" si="60"/>
        <v>4</v>
      </c>
      <c r="BP33" s="5">
        <f t="shared" si="60"/>
        <v>5</v>
      </c>
      <c r="BQ33" s="5">
        <f t="shared" si="60"/>
        <v>6</v>
      </c>
      <c r="BR33" s="5">
        <f t="shared" si="60"/>
        <v>7</v>
      </c>
      <c r="BS33" s="5">
        <f t="shared" si="60"/>
        <v>8</v>
      </c>
      <c r="BT33" s="5">
        <f t="shared" si="60"/>
        <v>9</v>
      </c>
      <c r="BU33" s="5">
        <f t="shared" si="60"/>
        <v>10</v>
      </c>
      <c r="BV33" s="5">
        <f t="shared" si="60"/>
        <v>11</v>
      </c>
      <c r="BW33" s="5">
        <f t="shared" si="60"/>
        <v>12</v>
      </c>
      <c r="BX33" s="5">
        <f t="shared" si="60"/>
        <v>13</v>
      </c>
      <c r="BY33" s="5">
        <f t="shared" si="60"/>
        <v>14</v>
      </c>
      <c r="BZ33" s="29"/>
      <c r="CB33" s="4" t="s">
        <v>303</v>
      </c>
      <c r="CC33" s="7">
        <v>0</v>
      </c>
      <c r="CD33" s="5">
        <f t="shared" ref="CD33:CQ33" si="61">CC33+1</f>
        <v>1</v>
      </c>
      <c r="CE33" s="5">
        <f t="shared" si="61"/>
        <v>2</v>
      </c>
      <c r="CF33" s="5">
        <f t="shared" si="61"/>
        <v>3</v>
      </c>
      <c r="CG33" s="5">
        <f t="shared" si="61"/>
        <v>4</v>
      </c>
      <c r="CH33" s="5">
        <f t="shared" si="61"/>
        <v>5</v>
      </c>
      <c r="CI33" s="5">
        <f t="shared" si="61"/>
        <v>6</v>
      </c>
      <c r="CJ33" s="5">
        <f t="shared" si="61"/>
        <v>7</v>
      </c>
      <c r="CK33" s="5">
        <f t="shared" si="61"/>
        <v>8</v>
      </c>
      <c r="CL33" s="5">
        <f t="shared" si="61"/>
        <v>9</v>
      </c>
      <c r="CM33" s="5">
        <f t="shared" si="61"/>
        <v>10</v>
      </c>
      <c r="CN33" s="5">
        <f t="shared" si="61"/>
        <v>11</v>
      </c>
      <c r="CO33" s="5">
        <f t="shared" si="61"/>
        <v>12</v>
      </c>
      <c r="CP33" s="5">
        <f t="shared" si="61"/>
        <v>13</v>
      </c>
      <c r="CQ33" s="5">
        <f t="shared" si="61"/>
        <v>14</v>
      </c>
      <c r="CT33" s="4" t="s">
        <v>303</v>
      </c>
      <c r="CU33" s="7">
        <v>0</v>
      </c>
      <c r="CV33" s="5">
        <f t="shared" ref="CV33:DI33" si="62">CU33+1</f>
        <v>1</v>
      </c>
      <c r="CW33" s="5">
        <f t="shared" si="62"/>
        <v>2</v>
      </c>
      <c r="CX33" s="5">
        <f t="shared" si="62"/>
        <v>3</v>
      </c>
      <c r="CY33" s="5">
        <f t="shared" si="62"/>
        <v>4</v>
      </c>
      <c r="CZ33" s="5">
        <f t="shared" si="62"/>
        <v>5</v>
      </c>
      <c r="DA33" s="5">
        <f t="shared" si="62"/>
        <v>6</v>
      </c>
      <c r="DB33" s="5">
        <f t="shared" si="62"/>
        <v>7</v>
      </c>
      <c r="DC33" s="5">
        <f t="shared" si="62"/>
        <v>8</v>
      </c>
      <c r="DD33" s="5">
        <f t="shared" si="62"/>
        <v>9</v>
      </c>
      <c r="DE33" s="5">
        <f t="shared" si="62"/>
        <v>10</v>
      </c>
      <c r="DF33" s="5">
        <f t="shared" si="62"/>
        <v>11</v>
      </c>
      <c r="DG33" s="5">
        <f t="shared" si="62"/>
        <v>12</v>
      </c>
      <c r="DH33" s="5">
        <f t="shared" si="62"/>
        <v>13</v>
      </c>
      <c r="DI33" s="5">
        <f t="shared" si="62"/>
        <v>14</v>
      </c>
    </row>
    <row r="34" spans="26:113" x14ac:dyDescent="0.2">
      <c r="Z34" s="2"/>
      <c r="AA34" s="8" t="str">
        <f>"T + "&amp;AA33</f>
        <v>T + 0</v>
      </c>
      <c r="AB34" s="8" t="str">
        <f t="shared" ref="AB34:AO34" si="63">"T + "&amp;AB33</f>
        <v>T + 1</v>
      </c>
      <c r="AC34" s="8" t="str">
        <f t="shared" si="63"/>
        <v>T + 2</v>
      </c>
      <c r="AD34" s="8" t="str">
        <f t="shared" si="63"/>
        <v>T + 3</v>
      </c>
      <c r="AE34" s="8" t="str">
        <f t="shared" si="63"/>
        <v>T + 4</v>
      </c>
      <c r="AF34" s="8" t="str">
        <f t="shared" si="63"/>
        <v>T + 5</v>
      </c>
      <c r="AG34" s="8" t="str">
        <f t="shared" si="63"/>
        <v>T + 6</v>
      </c>
      <c r="AH34" s="8" t="str">
        <f t="shared" si="63"/>
        <v>T + 7</v>
      </c>
      <c r="AI34" s="8" t="str">
        <f t="shared" si="63"/>
        <v>T + 8</v>
      </c>
      <c r="AJ34" s="8" t="str">
        <f t="shared" si="63"/>
        <v>T + 9</v>
      </c>
      <c r="AK34" s="8" t="str">
        <f t="shared" si="63"/>
        <v>T + 10</v>
      </c>
      <c r="AL34" s="8" t="str">
        <f t="shared" si="63"/>
        <v>T + 11</v>
      </c>
      <c r="AM34" s="8" t="str">
        <f t="shared" si="63"/>
        <v>T + 12</v>
      </c>
      <c r="AN34" s="8" t="str">
        <f t="shared" si="63"/>
        <v>T + 13</v>
      </c>
      <c r="AO34" s="8" t="str">
        <f t="shared" si="63"/>
        <v>T + 14</v>
      </c>
      <c r="AP34" s="30"/>
      <c r="AQ34" s="30"/>
      <c r="AR34" s="2"/>
      <c r="AS34" s="8" t="str">
        <f>"T + "&amp;AS33</f>
        <v>T + 0</v>
      </c>
      <c r="AT34" s="8" t="str">
        <f t="shared" ref="AT34:BG34" si="64">"T + "&amp;AT33</f>
        <v>T + 1</v>
      </c>
      <c r="AU34" s="8" t="str">
        <f t="shared" si="64"/>
        <v>T + 2</v>
      </c>
      <c r="AV34" s="8" t="str">
        <f t="shared" si="64"/>
        <v>T + 3</v>
      </c>
      <c r="AW34" s="8" t="str">
        <f t="shared" si="64"/>
        <v>T + 4</v>
      </c>
      <c r="AX34" s="8" t="str">
        <f t="shared" si="64"/>
        <v>T + 5</v>
      </c>
      <c r="AY34" s="8" t="str">
        <f t="shared" si="64"/>
        <v>T + 6</v>
      </c>
      <c r="AZ34" s="8" t="str">
        <f t="shared" si="64"/>
        <v>T + 7</v>
      </c>
      <c r="BA34" s="8" t="str">
        <f t="shared" si="64"/>
        <v>T + 8</v>
      </c>
      <c r="BB34" s="8" t="str">
        <f t="shared" si="64"/>
        <v>T + 9</v>
      </c>
      <c r="BC34" s="8" t="str">
        <f t="shared" si="64"/>
        <v>T + 10</v>
      </c>
      <c r="BD34" s="8" t="str">
        <f t="shared" si="64"/>
        <v>T + 11</v>
      </c>
      <c r="BE34" s="8" t="str">
        <f t="shared" si="64"/>
        <v>T + 12</v>
      </c>
      <c r="BF34" s="8" t="str">
        <f t="shared" si="64"/>
        <v>T + 13</v>
      </c>
      <c r="BG34" s="8" t="str">
        <f t="shared" si="64"/>
        <v>T + 14</v>
      </c>
      <c r="BH34" s="30"/>
      <c r="BI34" s="30"/>
      <c r="BJ34" s="2"/>
      <c r="BK34" s="8" t="str">
        <f>"T + "&amp;BK33</f>
        <v>T + 0</v>
      </c>
      <c r="BL34" s="8" t="str">
        <f t="shared" ref="BL34:BY34" si="65">"T + "&amp;BL33</f>
        <v>T + 1</v>
      </c>
      <c r="BM34" s="8" t="str">
        <f t="shared" si="65"/>
        <v>T + 2</v>
      </c>
      <c r="BN34" s="8" t="str">
        <f t="shared" si="65"/>
        <v>T + 3</v>
      </c>
      <c r="BO34" s="8" t="str">
        <f t="shared" si="65"/>
        <v>T + 4</v>
      </c>
      <c r="BP34" s="8" t="str">
        <f t="shared" si="65"/>
        <v>T + 5</v>
      </c>
      <c r="BQ34" s="8" t="str">
        <f t="shared" si="65"/>
        <v>T + 6</v>
      </c>
      <c r="BR34" s="8" t="str">
        <f t="shared" si="65"/>
        <v>T + 7</v>
      </c>
      <c r="BS34" s="8" t="str">
        <f t="shared" si="65"/>
        <v>T + 8</v>
      </c>
      <c r="BT34" s="8" t="str">
        <f t="shared" si="65"/>
        <v>T + 9</v>
      </c>
      <c r="BU34" s="8" t="str">
        <f t="shared" si="65"/>
        <v>T + 10</v>
      </c>
      <c r="BV34" s="8" t="str">
        <f t="shared" si="65"/>
        <v>T + 11</v>
      </c>
      <c r="BW34" s="8" t="str">
        <f t="shared" si="65"/>
        <v>T + 12</v>
      </c>
      <c r="BX34" s="8" t="str">
        <f t="shared" si="65"/>
        <v>T + 13</v>
      </c>
      <c r="BY34" s="8" t="str">
        <f t="shared" si="65"/>
        <v>T + 14</v>
      </c>
      <c r="BZ34" s="30"/>
      <c r="CB34" s="2"/>
      <c r="CC34" s="8" t="str">
        <f>"T + "&amp;CC33</f>
        <v>T + 0</v>
      </c>
      <c r="CD34" s="8" t="str">
        <f t="shared" ref="CD34:CQ34" si="66">"T + "&amp;CD33</f>
        <v>T + 1</v>
      </c>
      <c r="CE34" s="8" t="str">
        <f t="shared" si="66"/>
        <v>T + 2</v>
      </c>
      <c r="CF34" s="8" t="str">
        <f t="shared" si="66"/>
        <v>T + 3</v>
      </c>
      <c r="CG34" s="8" t="str">
        <f t="shared" si="66"/>
        <v>T + 4</v>
      </c>
      <c r="CH34" s="8" t="str">
        <f t="shared" si="66"/>
        <v>T + 5</v>
      </c>
      <c r="CI34" s="8" t="str">
        <f t="shared" si="66"/>
        <v>T + 6</v>
      </c>
      <c r="CJ34" s="8" t="str">
        <f t="shared" si="66"/>
        <v>T + 7</v>
      </c>
      <c r="CK34" s="8" t="str">
        <f t="shared" si="66"/>
        <v>T + 8</v>
      </c>
      <c r="CL34" s="8" t="str">
        <f t="shared" si="66"/>
        <v>T + 9</v>
      </c>
      <c r="CM34" s="8" t="str">
        <f t="shared" si="66"/>
        <v>T + 10</v>
      </c>
      <c r="CN34" s="8" t="str">
        <f t="shared" si="66"/>
        <v>T + 11</v>
      </c>
      <c r="CO34" s="8" t="str">
        <f t="shared" si="66"/>
        <v>T + 12</v>
      </c>
      <c r="CP34" s="8" t="str">
        <f t="shared" si="66"/>
        <v>T + 13</v>
      </c>
      <c r="CQ34" s="8" t="str">
        <f t="shared" si="66"/>
        <v>T + 14</v>
      </c>
      <c r="CT34" s="2"/>
      <c r="CU34" s="8" t="str">
        <f>"T + "&amp;CU33</f>
        <v>T + 0</v>
      </c>
      <c r="CV34" s="8" t="str">
        <f t="shared" ref="CV34:DI34" si="67">"T + "&amp;CV33</f>
        <v>T + 1</v>
      </c>
      <c r="CW34" s="8" t="str">
        <f t="shared" si="67"/>
        <v>T + 2</v>
      </c>
      <c r="CX34" s="8" t="str">
        <f t="shared" si="67"/>
        <v>T + 3</v>
      </c>
      <c r="CY34" s="8" t="str">
        <f t="shared" si="67"/>
        <v>T + 4</v>
      </c>
      <c r="CZ34" s="8" t="str">
        <f t="shared" si="67"/>
        <v>T + 5</v>
      </c>
      <c r="DA34" s="8" t="str">
        <f t="shared" si="67"/>
        <v>T + 6</v>
      </c>
      <c r="DB34" s="8" t="str">
        <f t="shared" si="67"/>
        <v>T + 7</v>
      </c>
      <c r="DC34" s="8" t="str">
        <f t="shared" si="67"/>
        <v>T + 8</v>
      </c>
      <c r="DD34" s="8" t="str">
        <f t="shared" si="67"/>
        <v>T + 9</v>
      </c>
      <c r="DE34" s="8" t="str">
        <f t="shared" si="67"/>
        <v>T + 10</v>
      </c>
      <c r="DF34" s="8" t="str">
        <f t="shared" si="67"/>
        <v>T + 11</v>
      </c>
      <c r="DG34" s="8" t="str">
        <f t="shared" si="67"/>
        <v>T + 12</v>
      </c>
      <c r="DH34" s="8" t="str">
        <f t="shared" si="67"/>
        <v>T + 13</v>
      </c>
      <c r="DI34" s="8" t="str">
        <f t="shared" si="67"/>
        <v>T + 14</v>
      </c>
    </row>
    <row r="35" spans="26:113" x14ac:dyDescent="0.2">
      <c r="Z35" s="9">
        <f>MIN(DB!E:E)</f>
        <v>201601</v>
      </c>
      <c r="AA35" s="19">
        <f>IFERROR(AA9/$AA9,0)</f>
        <v>1</v>
      </c>
      <c r="AB35" s="19">
        <f t="shared" ref="AB35:AO35" si="68">IFERROR(AB9/$AA9,0)</f>
        <v>0.53658536585365857</v>
      </c>
      <c r="AC35" s="19">
        <f t="shared" si="68"/>
        <v>0.41463414634146339</v>
      </c>
      <c r="AD35" s="19">
        <f t="shared" si="68"/>
        <v>0.46341463414634149</v>
      </c>
      <c r="AE35" s="19">
        <f t="shared" si="68"/>
        <v>0.31707317073170732</v>
      </c>
      <c r="AF35" s="19">
        <f t="shared" si="68"/>
        <v>0.26829268292682928</v>
      </c>
      <c r="AG35" s="19">
        <f t="shared" si="68"/>
        <v>0.31707317073170732</v>
      </c>
      <c r="AH35" s="19">
        <f t="shared" si="68"/>
        <v>0.24390243902439024</v>
      </c>
      <c r="AI35" s="19">
        <f t="shared" si="68"/>
        <v>0</v>
      </c>
      <c r="AJ35" s="19">
        <f t="shared" si="68"/>
        <v>0</v>
      </c>
      <c r="AK35" s="19">
        <f t="shared" si="68"/>
        <v>0</v>
      </c>
      <c r="AL35" s="19">
        <f t="shared" si="68"/>
        <v>0</v>
      </c>
      <c r="AM35" s="19">
        <f t="shared" si="68"/>
        <v>0</v>
      </c>
      <c r="AN35" s="19">
        <f t="shared" si="68"/>
        <v>0</v>
      </c>
      <c r="AO35" s="19">
        <f t="shared" si="68"/>
        <v>0</v>
      </c>
      <c r="AP35" s="19"/>
      <c r="AQ35" s="19"/>
      <c r="AR35" s="9">
        <f>Z35</f>
        <v>201601</v>
      </c>
      <c r="AS35" s="19">
        <f t="shared" ref="AS35:AS43" si="69">IFERROR(AS9/$AS9,0)</f>
        <v>1</v>
      </c>
      <c r="AT35" s="19">
        <f t="shared" ref="AT35:BG35" si="70">IFERROR(AT9/$AS9,0)</f>
        <v>0.53658536585365857</v>
      </c>
      <c r="AU35" s="19">
        <f t="shared" si="70"/>
        <v>0.41463414634146339</v>
      </c>
      <c r="AV35" s="19">
        <f t="shared" si="70"/>
        <v>0.46341463414634149</v>
      </c>
      <c r="AW35" s="19">
        <f t="shared" si="70"/>
        <v>0.31707317073170732</v>
      </c>
      <c r="AX35" s="19">
        <f t="shared" si="70"/>
        <v>0.26829268292682928</v>
      </c>
      <c r="AY35" s="19">
        <f t="shared" si="70"/>
        <v>0.31707317073170732</v>
      </c>
      <c r="AZ35" s="19">
        <f t="shared" si="70"/>
        <v>0.24390243902439024</v>
      </c>
      <c r="BA35" s="19">
        <f t="shared" si="70"/>
        <v>0</v>
      </c>
      <c r="BB35" s="19">
        <f t="shared" si="70"/>
        <v>0</v>
      </c>
      <c r="BC35" s="19">
        <f t="shared" si="70"/>
        <v>0</v>
      </c>
      <c r="BD35" s="19">
        <f t="shared" si="70"/>
        <v>0</v>
      </c>
      <c r="BE35" s="19">
        <f t="shared" si="70"/>
        <v>0</v>
      </c>
      <c r="BF35" s="19">
        <f t="shared" si="70"/>
        <v>0</v>
      </c>
      <c r="BG35" s="19">
        <f t="shared" si="70"/>
        <v>0</v>
      </c>
      <c r="BH35" s="19"/>
      <c r="BI35" s="19"/>
      <c r="BJ35" s="9">
        <f>AR35</f>
        <v>201601</v>
      </c>
      <c r="BK35" s="19">
        <f t="shared" ref="BK35:BK43" si="71">IFERROR(BK9/$BK9,0)</f>
        <v>1</v>
      </c>
      <c r="BL35" s="19">
        <f t="shared" ref="BL35:BY35" si="72">IFERROR(BL9/$BK9,0)</f>
        <v>0.7355214344600165</v>
      </c>
      <c r="BM35" s="19">
        <f t="shared" si="72"/>
        <v>0.57922849683979116</v>
      </c>
      <c r="BN35" s="19">
        <f t="shared" si="72"/>
        <v>0.57751099203077771</v>
      </c>
      <c r="BO35" s="19">
        <f t="shared" si="72"/>
        <v>0.24903819730695245</v>
      </c>
      <c r="BP35" s="19">
        <f t="shared" si="72"/>
        <v>0.31043899422918386</v>
      </c>
      <c r="BQ35" s="19">
        <f t="shared" si="72"/>
        <v>0.35466474306128054</v>
      </c>
      <c r="BR35" s="19">
        <f t="shared" si="72"/>
        <v>0.2533319593294861</v>
      </c>
      <c r="BS35" s="19">
        <f t="shared" si="72"/>
        <v>0</v>
      </c>
      <c r="BT35" s="19">
        <f t="shared" si="72"/>
        <v>0</v>
      </c>
      <c r="BU35" s="19">
        <f t="shared" si="72"/>
        <v>0</v>
      </c>
      <c r="BV35" s="19">
        <f t="shared" si="72"/>
        <v>0</v>
      </c>
      <c r="BW35" s="19">
        <f t="shared" si="72"/>
        <v>0</v>
      </c>
      <c r="BX35" s="19">
        <f t="shared" si="72"/>
        <v>0</v>
      </c>
      <c r="BY35" s="19">
        <f t="shared" si="72"/>
        <v>0</v>
      </c>
      <c r="BZ35" s="19"/>
      <c r="CB35" s="9">
        <f>BJ35</f>
        <v>201601</v>
      </c>
      <c r="CC35" s="19">
        <f t="shared" ref="CC35:CC43" si="73">IFERROR(CC9/$CC9,0)</f>
        <v>1</v>
      </c>
      <c r="CD35" s="19">
        <f t="shared" ref="CD35:CQ35" si="74">IFERROR(CD9/$CC9,0)</f>
        <v>1.3707444914936671</v>
      </c>
      <c r="CE35" s="19">
        <f t="shared" si="74"/>
        <v>1.3969628453194964</v>
      </c>
      <c r="CF35" s="19">
        <f t="shared" si="74"/>
        <v>1.246207930171678</v>
      </c>
      <c r="CG35" s="19">
        <f t="shared" si="74"/>
        <v>0.78542816073731159</v>
      </c>
      <c r="CH35" s="19">
        <f t="shared" si="74"/>
        <v>1.1570907966724127</v>
      </c>
      <c r="CI35" s="19">
        <f t="shared" si="74"/>
        <v>1.1185580358086542</v>
      </c>
      <c r="CJ35" s="19">
        <f t="shared" si="74"/>
        <v>1.038661033250893</v>
      </c>
      <c r="CK35" s="19">
        <f t="shared" si="74"/>
        <v>0</v>
      </c>
      <c r="CL35" s="19">
        <f t="shared" si="74"/>
        <v>0</v>
      </c>
      <c r="CM35" s="19">
        <f t="shared" si="74"/>
        <v>0</v>
      </c>
      <c r="CN35" s="19">
        <f t="shared" si="74"/>
        <v>0</v>
      </c>
      <c r="CO35" s="19">
        <f t="shared" si="74"/>
        <v>0</v>
      </c>
      <c r="CP35" s="19">
        <f t="shared" si="74"/>
        <v>0</v>
      </c>
      <c r="CQ35" s="19">
        <f t="shared" si="74"/>
        <v>0</v>
      </c>
      <c r="CT35" s="9">
        <f>CB35</f>
        <v>201601</v>
      </c>
      <c r="CU35" s="19">
        <f t="shared" ref="CU35:CU43" si="75">IFERROR(CU9/$CU9,0)</f>
        <v>1</v>
      </c>
      <c r="CV35" s="19">
        <f t="shared" ref="CV35:DI35" si="76">IFERROR(CV9/$CU9,0)</f>
        <v>1</v>
      </c>
      <c r="CW35" s="19">
        <f t="shared" si="76"/>
        <v>1</v>
      </c>
      <c r="CX35" s="19">
        <f t="shared" si="76"/>
        <v>1</v>
      </c>
      <c r="CY35" s="19">
        <f t="shared" si="76"/>
        <v>1</v>
      </c>
      <c r="CZ35" s="19">
        <f t="shared" si="76"/>
        <v>1</v>
      </c>
      <c r="DA35" s="19">
        <f t="shared" si="76"/>
        <v>1</v>
      </c>
      <c r="DB35" s="19">
        <f t="shared" si="76"/>
        <v>1</v>
      </c>
      <c r="DC35" s="19">
        <f t="shared" si="76"/>
        <v>0</v>
      </c>
      <c r="DD35" s="19">
        <f t="shared" si="76"/>
        <v>0</v>
      </c>
      <c r="DE35" s="19">
        <f t="shared" si="76"/>
        <v>0</v>
      </c>
      <c r="DF35" s="19">
        <f t="shared" si="76"/>
        <v>0</v>
      </c>
      <c r="DG35" s="19">
        <f t="shared" si="76"/>
        <v>0</v>
      </c>
      <c r="DH35" s="19">
        <f t="shared" si="76"/>
        <v>0</v>
      </c>
      <c r="DI35" s="19">
        <f t="shared" si="76"/>
        <v>0</v>
      </c>
    </row>
    <row r="36" spans="26:113" x14ac:dyDescent="0.2">
      <c r="Z36" s="9" t="str">
        <f>IF(_xlfn.NUMBERVALUE(RIGHT(Z35,2))=12,(LEFT(Z35,4)+1)&amp;"01",IF(_xlfn.NUMBERVALUE(RIGHT(Z35,2))&lt;9,LEFT(Z35,4)&amp;"0"&amp;(RIGHT(Z35,2)+1),LEFT(Z35,4)&amp;(RIGHT(Z35,2)+1)))</f>
        <v>201602</v>
      </c>
      <c r="AA36" s="19">
        <f t="shared" ref="AA36:AO36" si="77">IFERROR(AA10/$AA10,0)</f>
        <v>1</v>
      </c>
      <c r="AB36" s="19">
        <f t="shared" si="77"/>
        <v>0.6470588235294118</v>
      </c>
      <c r="AC36" s="19">
        <f t="shared" si="77"/>
        <v>0.47058823529411764</v>
      </c>
      <c r="AD36" s="19">
        <f t="shared" si="77"/>
        <v>0.44117647058823528</v>
      </c>
      <c r="AE36" s="19">
        <f t="shared" si="77"/>
        <v>0.38235294117647056</v>
      </c>
      <c r="AF36" s="19">
        <f t="shared" si="77"/>
        <v>0.38235294117647056</v>
      </c>
      <c r="AG36" s="19">
        <f t="shared" si="77"/>
        <v>0.38235294117647056</v>
      </c>
      <c r="AH36" s="19">
        <f t="shared" si="77"/>
        <v>0</v>
      </c>
      <c r="AI36" s="19">
        <f t="shared" si="77"/>
        <v>0</v>
      </c>
      <c r="AJ36" s="19">
        <f t="shared" si="77"/>
        <v>0</v>
      </c>
      <c r="AK36" s="19">
        <f t="shared" si="77"/>
        <v>0</v>
      </c>
      <c r="AL36" s="19">
        <f t="shared" si="77"/>
        <v>0</v>
      </c>
      <c r="AM36" s="19">
        <f t="shared" si="77"/>
        <v>0</v>
      </c>
      <c r="AN36" s="19">
        <f t="shared" si="77"/>
        <v>0</v>
      </c>
      <c r="AO36" s="19">
        <f t="shared" si="77"/>
        <v>0</v>
      </c>
      <c r="AP36" s="19"/>
      <c r="AQ36" s="19"/>
      <c r="AR36" s="9" t="str">
        <f>IF(_xlfn.NUMBERVALUE(RIGHT(AR35,2))=12,(LEFT(AR35,4)+1)&amp;"01",IF(_xlfn.NUMBERVALUE(RIGHT(AR35,2))&lt;9,LEFT(AR35,4)&amp;"0"&amp;(RIGHT(AR35,2)+1),LEFT(AR35,4)&amp;(RIGHT(AR35,2)+1)))</f>
        <v>201602</v>
      </c>
      <c r="AS36" s="19">
        <f t="shared" si="69"/>
        <v>1</v>
      </c>
      <c r="AT36" s="19">
        <f t="shared" ref="AT36:BG36" si="78">IFERROR(AT10/$AS10,0)</f>
        <v>0.6470588235294118</v>
      </c>
      <c r="AU36" s="19">
        <f t="shared" si="78"/>
        <v>0.47058823529411764</v>
      </c>
      <c r="AV36" s="19">
        <f t="shared" si="78"/>
        <v>0.44117647058823528</v>
      </c>
      <c r="AW36" s="19">
        <f t="shared" si="78"/>
        <v>0.38235294117647056</v>
      </c>
      <c r="AX36" s="19">
        <f t="shared" si="78"/>
        <v>0.38235294117647056</v>
      </c>
      <c r="AY36" s="19">
        <f t="shared" si="78"/>
        <v>0.38235294117647056</v>
      </c>
      <c r="AZ36" s="19">
        <f t="shared" si="78"/>
        <v>0</v>
      </c>
      <c r="BA36" s="19">
        <f t="shared" si="78"/>
        <v>0</v>
      </c>
      <c r="BB36" s="19">
        <f t="shared" si="78"/>
        <v>0</v>
      </c>
      <c r="BC36" s="19">
        <f t="shared" si="78"/>
        <v>0</v>
      </c>
      <c r="BD36" s="19">
        <f t="shared" si="78"/>
        <v>0</v>
      </c>
      <c r="BE36" s="19">
        <f t="shared" si="78"/>
        <v>0</v>
      </c>
      <c r="BF36" s="19">
        <f t="shared" si="78"/>
        <v>0</v>
      </c>
      <c r="BG36" s="19">
        <f t="shared" si="78"/>
        <v>0</v>
      </c>
      <c r="BH36" s="19"/>
      <c r="BI36" s="19"/>
      <c r="BJ36" s="9" t="str">
        <f>IF(_xlfn.NUMBERVALUE(RIGHT(BJ35,2))=12,(LEFT(BJ35,4)+1)&amp;"01",IF(_xlfn.NUMBERVALUE(RIGHT(BJ35,2))&lt;9,LEFT(BJ35,4)&amp;"0"&amp;(RIGHT(BJ35,2)+1),LEFT(BJ35,4)&amp;(RIGHT(BJ35,2)+1)))</f>
        <v>201602</v>
      </c>
      <c r="BK36" s="19">
        <f t="shared" si="71"/>
        <v>1</v>
      </c>
      <c r="BL36" s="19">
        <f t="shared" ref="BL36:BY36" si="79">IFERROR(BL10/$BK10,0)</f>
        <v>1.0594522378089513</v>
      </c>
      <c r="BM36" s="19">
        <f t="shared" si="79"/>
        <v>0.95791583166332661</v>
      </c>
      <c r="BN36" s="19">
        <f t="shared" si="79"/>
        <v>0.96325985303941219</v>
      </c>
      <c r="BO36" s="19">
        <f t="shared" si="79"/>
        <v>1.0621242484969939</v>
      </c>
      <c r="BP36" s="19">
        <f t="shared" si="79"/>
        <v>0.89779559118236474</v>
      </c>
      <c r="BQ36" s="19">
        <f t="shared" si="79"/>
        <v>0.74148296593186369</v>
      </c>
      <c r="BR36" s="19">
        <f t="shared" si="79"/>
        <v>0</v>
      </c>
      <c r="BS36" s="19">
        <f t="shared" si="79"/>
        <v>0</v>
      </c>
      <c r="BT36" s="19">
        <f t="shared" si="79"/>
        <v>0</v>
      </c>
      <c r="BU36" s="19">
        <f t="shared" si="79"/>
        <v>0</v>
      </c>
      <c r="BV36" s="19">
        <f t="shared" si="79"/>
        <v>0</v>
      </c>
      <c r="BW36" s="19">
        <f t="shared" si="79"/>
        <v>0</v>
      </c>
      <c r="BX36" s="19">
        <f t="shared" si="79"/>
        <v>0</v>
      </c>
      <c r="BY36" s="19">
        <f t="shared" si="79"/>
        <v>0</v>
      </c>
      <c r="BZ36" s="19"/>
      <c r="CB36" s="9" t="str">
        <f t="shared" ref="CB36:CB52" si="80">BJ36</f>
        <v>201602</v>
      </c>
      <c r="CC36" s="19">
        <f t="shared" si="73"/>
        <v>1</v>
      </c>
      <c r="CD36" s="19">
        <f t="shared" ref="CD36:CQ36" si="81">IFERROR(CD10/$CC10,0)</f>
        <v>1.6373352766138338</v>
      </c>
      <c r="CE36" s="19">
        <f t="shared" si="81"/>
        <v>2.035571142284569</v>
      </c>
      <c r="CF36" s="19">
        <f t="shared" si="81"/>
        <v>2.1833890002226677</v>
      </c>
      <c r="CG36" s="19">
        <f t="shared" si="81"/>
        <v>2.7778634191459841</v>
      </c>
      <c r="CH36" s="19">
        <f t="shared" si="81"/>
        <v>2.3480807769384922</v>
      </c>
      <c r="CI36" s="19">
        <f t="shared" si="81"/>
        <v>1.9392631416679513</v>
      </c>
      <c r="CJ36" s="19">
        <f t="shared" si="81"/>
        <v>0</v>
      </c>
      <c r="CK36" s="19">
        <f t="shared" si="81"/>
        <v>0</v>
      </c>
      <c r="CL36" s="19">
        <f t="shared" si="81"/>
        <v>0</v>
      </c>
      <c r="CM36" s="19">
        <f t="shared" si="81"/>
        <v>0</v>
      </c>
      <c r="CN36" s="19">
        <f t="shared" si="81"/>
        <v>0</v>
      </c>
      <c r="CO36" s="19">
        <f t="shared" si="81"/>
        <v>0</v>
      </c>
      <c r="CP36" s="19">
        <f t="shared" si="81"/>
        <v>0</v>
      </c>
      <c r="CQ36" s="19">
        <f t="shared" si="81"/>
        <v>0</v>
      </c>
      <c r="CT36" s="9" t="str">
        <f t="shared" ref="CT36:CT52" si="82">CB36</f>
        <v>201602</v>
      </c>
      <c r="CU36" s="19">
        <f t="shared" si="75"/>
        <v>1</v>
      </c>
      <c r="CV36" s="19">
        <f t="shared" ref="CV36:DI36" si="83">IFERROR(CV10/$CU10,0)</f>
        <v>1</v>
      </c>
      <c r="CW36" s="19">
        <f t="shared" si="83"/>
        <v>1</v>
      </c>
      <c r="CX36" s="19">
        <f t="shared" si="83"/>
        <v>1</v>
      </c>
      <c r="CY36" s="19">
        <f t="shared" si="83"/>
        <v>1</v>
      </c>
      <c r="CZ36" s="19">
        <f t="shared" si="83"/>
        <v>1</v>
      </c>
      <c r="DA36" s="19">
        <f t="shared" si="83"/>
        <v>1</v>
      </c>
      <c r="DB36" s="19">
        <f t="shared" si="83"/>
        <v>0</v>
      </c>
      <c r="DC36" s="19">
        <f t="shared" si="83"/>
        <v>0</v>
      </c>
      <c r="DD36" s="19">
        <f t="shared" si="83"/>
        <v>0</v>
      </c>
      <c r="DE36" s="19">
        <f t="shared" si="83"/>
        <v>0</v>
      </c>
      <c r="DF36" s="19">
        <f t="shared" si="83"/>
        <v>0</v>
      </c>
      <c r="DG36" s="19">
        <f t="shared" si="83"/>
        <v>0</v>
      </c>
      <c r="DH36" s="19">
        <f t="shared" si="83"/>
        <v>0</v>
      </c>
      <c r="DI36" s="19">
        <f t="shared" si="83"/>
        <v>0</v>
      </c>
    </row>
    <row r="37" spans="26:113" x14ac:dyDescent="0.2">
      <c r="Z37" s="9" t="str">
        <f t="shared" ref="Z37:Z52" si="84">IF(_xlfn.NUMBERVALUE(RIGHT(Z36,2))=12,(LEFT(Z36,4)+1)&amp;"01",IF(_xlfn.NUMBERVALUE(RIGHT(Z36,2))&lt;9,LEFT(Z36,4)&amp;"0"&amp;(RIGHT(Z36,2)+1),LEFT(Z36,4)&amp;(RIGHT(Z36,2)+1)))</f>
        <v>201603</v>
      </c>
      <c r="AA37" s="19">
        <f t="shared" ref="AA37:AO37" si="85">IFERROR(AA11/$AA11,0)</f>
        <v>1</v>
      </c>
      <c r="AB37" s="19">
        <f t="shared" si="85"/>
        <v>0.65384615384615385</v>
      </c>
      <c r="AC37" s="19">
        <f t="shared" si="85"/>
        <v>0.53846153846153844</v>
      </c>
      <c r="AD37" s="19">
        <f t="shared" si="85"/>
        <v>0.38461538461538464</v>
      </c>
      <c r="AE37" s="19">
        <f t="shared" si="85"/>
        <v>0.26923076923076922</v>
      </c>
      <c r="AF37" s="19">
        <f t="shared" si="85"/>
        <v>0.30769230769230771</v>
      </c>
      <c r="AG37" s="19">
        <f t="shared" si="85"/>
        <v>0</v>
      </c>
      <c r="AH37" s="19">
        <f t="shared" si="85"/>
        <v>0</v>
      </c>
      <c r="AI37" s="19">
        <f t="shared" si="85"/>
        <v>0</v>
      </c>
      <c r="AJ37" s="19">
        <f t="shared" si="85"/>
        <v>0</v>
      </c>
      <c r="AK37" s="19">
        <f t="shared" si="85"/>
        <v>0</v>
      </c>
      <c r="AL37" s="19">
        <f t="shared" si="85"/>
        <v>0</v>
      </c>
      <c r="AM37" s="19">
        <f t="shared" si="85"/>
        <v>0</v>
      </c>
      <c r="AN37" s="19">
        <f t="shared" si="85"/>
        <v>0</v>
      </c>
      <c r="AO37" s="19">
        <f t="shared" si="85"/>
        <v>0</v>
      </c>
      <c r="AP37" s="19"/>
      <c r="AQ37" s="19"/>
      <c r="AR37" s="9" t="str">
        <f t="shared" ref="AR37:AR52" si="86">IF(_xlfn.NUMBERVALUE(RIGHT(AR36,2))=12,(LEFT(AR36,4)+1)&amp;"01",IF(_xlfn.NUMBERVALUE(RIGHT(AR36,2))&lt;9,LEFT(AR36,4)&amp;"0"&amp;(RIGHT(AR36,2)+1),LEFT(AR36,4)&amp;(RIGHT(AR36,2)+1)))</f>
        <v>201603</v>
      </c>
      <c r="AS37" s="19">
        <f t="shared" si="69"/>
        <v>1</v>
      </c>
      <c r="AT37" s="19">
        <f t="shared" ref="AT37:BG37" si="87">IFERROR(AT11/$AS11,0)</f>
        <v>0.65384615384615385</v>
      </c>
      <c r="AU37" s="19">
        <f t="shared" si="87"/>
        <v>0.53846153846153844</v>
      </c>
      <c r="AV37" s="19">
        <f t="shared" si="87"/>
        <v>0.38461538461538464</v>
      </c>
      <c r="AW37" s="19">
        <f t="shared" si="87"/>
        <v>0.26923076923076922</v>
      </c>
      <c r="AX37" s="19">
        <f t="shared" si="87"/>
        <v>0.30769230769230771</v>
      </c>
      <c r="AY37" s="19">
        <f t="shared" si="87"/>
        <v>0</v>
      </c>
      <c r="AZ37" s="19">
        <f t="shared" si="87"/>
        <v>0</v>
      </c>
      <c r="BA37" s="19">
        <f t="shared" si="87"/>
        <v>0</v>
      </c>
      <c r="BB37" s="19">
        <f t="shared" si="87"/>
        <v>0</v>
      </c>
      <c r="BC37" s="19">
        <f t="shared" si="87"/>
        <v>0</v>
      </c>
      <c r="BD37" s="19">
        <f t="shared" si="87"/>
        <v>0</v>
      </c>
      <c r="BE37" s="19">
        <f t="shared" si="87"/>
        <v>0</v>
      </c>
      <c r="BF37" s="19">
        <f t="shared" si="87"/>
        <v>0</v>
      </c>
      <c r="BG37" s="19">
        <f t="shared" si="87"/>
        <v>0</v>
      </c>
      <c r="BH37" s="19"/>
      <c r="BI37" s="19"/>
      <c r="BJ37" s="9" t="str">
        <f t="shared" ref="BJ37:BJ52" si="88">IF(_xlfn.NUMBERVALUE(RIGHT(BJ36,2))=12,(LEFT(BJ36,4)+1)&amp;"01",IF(_xlfn.NUMBERVALUE(RIGHT(BJ36,2))&lt;9,LEFT(BJ36,4)&amp;"0"&amp;(RIGHT(BJ36,2)+1),LEFT(BJ36,4)&amp;(RIGHT(BJ36,2)+1)))</f>
        <v>201603</v>
      </c>
      <c r="BK37" s="19">
        <f t="shared" si="71"/>
        <v>1</v>
      </c>
      <c r="BL37" s="19">
        <f t="shared" ref="BL37:BY37" si="89">IFERROR(BL11/$BK11,0)</f>
        <v>0.88516129032258062</v>
      </c>
      <c r="BM37" s="19">
        <f t="shared" si="89"/>
        <v>1.0793548387096774</v>
      </c>
      <c r="BN37" s="19">
        <f t="shared" si="89"/>
        <v>0.71677419354838712</v>
      </c>
      <c r="BO37" s="19">
        <f t="shared" si="89"/>
        <v>0.42193548387096774</v>
      </c>
      <c r="BP37" s="19">
        <f t="shared" si="89"/>
        <v>0.42903225806451611</v>
      </c>
      <c r="BQ37" s="19">
        <f t="shared" si="89"/>
        <v>0</v>
      </c>
      <c r="BR37" s="19">
        <f t="shared" si="89"/>
        <v>0</v>
      </c>
      <c r="BS37" s="19">
        <f t="shared" si="89"/>
        <v>0</v>
      </c>
      <c r="BT37" s="19">
        <f t="shared" si="89"/>
        <v>0</v>
      </c>
      <c r="BU37" s="19">
        <f t="shared" si="89"/>
        <v>0</v>
      </c>
      <c r="BV37" s="19">
        <f t="shared" si="89"/>
        <v>0</v>
      </c>
      <c r="BW37" s="19">
        <f t="shared" si="89"/>
        <v>0</v>
      </c>
      <c r="BX37" s="19">
        <f t="shared" si="89"/>
        <v>0</v>
      </c>
      <c r="BY37" s="19">
        <f t="shared" si="89"/>
        <v>0</v>
      </c>
      <c r="BZ37" s="19"/>
      <c r="CB37" s="9" t="str">
        <f t="shared" si="80"/>
        <v>201603</v>
      </c>
      <c r="CC37" s="19">
        <f t="shared" si="73"/>
        <v>1</v>
      </c>
      <c r="CD37" s="19">
        <f t="shared" ref="CD37:CQ37" si="90">IFERROR(CD11/$CC11,0)</f>
        <v>1.3537760910815939</v>
      </c>
      <c r="CE37" s="19">
        <f t="shared" si="90"/>
        <v>2.004516129032258</v>
      </c>
      <c r="CF37" s="19">
        <f t="shared" si="90"/>
        <v>1.8636129032258064</v>
      </c>
      <c r="CG37" s="19">
        <f t="shared" si="90"/>
        <v>1.5671889400921659</v>
      </c>
      <c r="CH37" s="19">
        <f t="shared" si="90"/>
        <v>1.3943548387096776</v>
      </c>
      <c r="CI37" s="19">
        <f t="shared" si="90"/>
        <v>0</v>
      </c>
      <c r="CJ37" s="19">
        <f t="shared" si="90"/>
        <v>0</v>
      </c>
      <c r="CK37" s="19">
        <f t="shared" si="90"/>
        <v>0</v>
      </c>
      <c r="CL37" s="19">
        <f t="shared" si="90"/>
        <v>0</v>
      </c>
      <c r="CM37" s="19">
        <f t="shared" si="90"/>
        <v>0</v>
      </c>
      <c r="CN37" s="19">
        <f t="shared" si="90"/>
        <v>0</v>
      </c>
      <c r="CO37" s="19">
        <f t="shared" si="90"/>
        <v>0</v>
      </c>
      <c r="CP37" s="19">
        <f t="shared" si="90"/>
        <v>0</v>
      </c>
      <c r="CQ37" s="19">
        <f t="shared" si="90"/>
        <v>0</v>
      </c>
      <c r="CT37" s="9" t="str">
        <f t="shared" si="82"/>
        <v>201603</v>
      </c>
      <c r="CU37" s="19">
        <f t="shared" si="75"/>
        <v>1</v>
      </c>
      <c r="CV37" s="19">
        <f t="shared" ref="CV37:DI37" si="91">IFERROR(CV11/$CU11,0)</f>
        <v>1</v>
      </c>
      <c r="CW37" s="19">
        <f t="shared" si="91"/>
        <v>1</v>
      </c>
      <c r="CX37" s="19">
        <f t="shared" si="91"/>
        <v>1</v>
      </c>
      <c r="CY37" s="19">
        <f t="shared" si="91"/>
        <v>1</v>
      </c>
      <c r="CZ37" s="19">
        <f t="shared" si="91"/>
        <v>1</v>
      </c>
      <c r="DA37" s="19">
        <f t="shared" si="91"/>
        <v>0</v>
      </c>
      <c r="DB37" s="19">
        <f t="shared" si="91"/>
        <v>0</v>
      </c>
      <c r="DC37" s="19">
        <f t="shared" si="91"/>
        <v>0</v>
      </c>
      <c r="DD37" s="19">
        <f t="shared" si="91"/>
        <v>0</v>
      </c>
      <c r="DE37" s="19">
        <f t="shared" si="91"/>
        <v>0</v>
      </c>
      <c r="DF37" s="19">
        <f t="shared" si="91"/>
        <v>0</v>
      </c>
      <c r="DG37" s="19">
        <f t="shared" si="91"/>
        <v>0</v>
      </c>
      <c r="DH37" s="19">
        <f t="shared" si="91"/>
        <v>0</v>
      </c>
      <c r="DI37" s="19">
        <f t="shared" si="91"/>
        <v>0</v>
      </c>
    </row>
    <row r="38" spans="26:113" x14ac:dyDescent="0.2">
      <c r="Z38" s="9" t="str">
        <f t="shared" si="84"/>
        <v>201604</v>
      </c>
      <c r="AA38" s="19">
        <f t="shared" ref="AA38:AO38" si="92">IFERROR(AA12/$AA12,0)</f>
        <v>1</v>
      </c>
      <c r="AB38" s="19">
        <f t="shared" si="92"/>
        <v>0.66666666666666663</v>
      </c>
      <c r="AC38" s="19">
        <f t="shared" si="92"/>
        <v>0.7142857142857143</v>
      </c>
      <c r="AD38" s="19">
        <f t="shared" si="92"/>
        <v>0.66666666666666663</v>
      </c>
      <c r="AE38" s="19">
        <f t="shared" si="92"/>
        <v>0.5714285714285714</v>
      </c>
      <c r="AF38" s="19">
        <f t="shared" si="92"/>
        <v>0</v>
      </c>
      <c r="AG38" s="19">
        <f t="shared" si="92"/>
        <v>0</v>
      </c>
      <c r="AH38" s="19">
        <f t="shared" si="92"/>
        <v>0</v>
      </c>
      <c r="AI38" s="19">
        <f t="shared" si="92"/>
        <v>0</v>
      </c>
      <c r="AJ38" s="19">
        <f t="shared" si="92"/>
        <v>0</v>
      </c>
      <c r="AK38" s="19">
        <f t="shared" si="92"/>
        <v>0</v>
      </c>
      <c r="AL38" s="19">
        <f t="shared" si="92"/>
        <v>0</v>
      </c>
      <c r="AM38" s="19">
        <f t="shared" si="92"/>
        <v>0</v>
      </c>
      <c r="AN38" s="19">
        <f t="shared" si="92"/>
        <v>0</v>
      </c>
      <c r="AO38" s="19">
        <f t="shared" si="92"/>
        <v>0</v>
      </c>
      <c r="AP38" s="19"/>
      <c r="AQ38" s="19"/>
      <c r="AR38" s="9" t="str">
        <f t="shared" si="86"/>
        <v>201604</v>
      </c>
      <c r="AS38" s="19">
        <f t="shared" si="69"/>
        <v>1</v>
      </c>
      <c r="AT38" s="19">
        <f t="shared" ref="AT38:BG38" si="93">IFERROR(AT12/$AS12,0)</f>
        <v>0.66666666666666663</v>
      </c>
      <c r="AU38" s="19">
        <f t="shared" si="93"/>
        <v>0.7142857142857143</v>
      </c>
      <c r="AV38" s="19">
        <f t="shared" si="93"/>
        <v>0.66666666666666663</v>
      </c>
      <c r="AW38" s="19">
        <f t="shared" si="93"/>
        <v>0.5714285714285714</v>
      </c>
      <c r="AX38" s="19">
        <f t="shared" si="93"/>
        <v>0</v>
      </c>
      <c r="AY38" s="19">
        <f t="shared" si="93"/>
        <v>0</v>
      </c>
      <c r="AZ38" s="19">
        <f t="shared" si="93"/>
        <v>0</v>
      </c>
      <c r="BA38" s="19">
        <f t="shared" si="93"/>
        <v>0</v>
      </c>
      <c r="BB38" s="19">
        <f t="shared" si="93"/>
        <v>0</v>
      </c>
      <c r="BC38" s="19">
        <f t="shared" si="93"/>
        <v>0</v>
      </c>
      <c r="BD38" s="19">
        <f t="shared" si="93"/>
        <v>0</v>
      </c>
      <c r="BE38" s="19">
        <f t="shared" si="93"/>
        <v>0</v>
      </c>
      <c r="BF38" s="19">
        <f t="shared" si="93"/>
        <v>0</v>
      </c>
      <c r="BG38" s="19">
        <f t="shared" si="93"/>
        <v>0</v>
      </c>
      <c r="BH38" s="19"/>
      <c r="BI38" s="19"/>
      <c r="BJ38" s="9" t="str">
        <f t="shared" si="88"/>
        <v>201604</v>
      </c>
      <c r="BK38" s="19">
        <f t="shared" si="71"/>
        <v>1</v>
      </c>
      <c r="BL38" s="19">
        <f t="shared" ref="BL38:BY38" si="94">IFERROR(BL12/$BK12,0)</f>
        <v>1.1144578313253013</v>
      </c>
      <c r="BM38" s="19">
        <f t="shared" si="94"/>
        <v>1.4347389558232932</v>
      </c>
      <c r="BN38" s="19">
        <f t="shared" si="94"/>
        <v>1.4457831325301205</v>
      </c>
      <c r="BO38" s="19">
        <f t="shared" si="94"/>
        <v>0.95783132530120485</v>
      </c>
      <c r="BP38" s="19">
        <f t="shared" si="94"/>
        <v>0</v>
      </c>
      <c r="BQ38" s="19">
        <f t="shared" si="94"/>
        <v>0</v>
      </c>
      <c r="BR38" s="19">
        <f t="shared" si="94"/>
        <v>0</v>
      </c>
      <c r="BS38" s="19">
        <f t="shared" si="94"/>
        <v>0</v>
      </c>
      <c r="BT38" s="19">
        <f t="shared" si="94"/>
        <v>0</v>
      </c>
      <c r="BU38" s="19">
        <f t="shared" si="94"/>
        <v>0</v>
      </c>
      <c r="BV38" s="19">
        <f t="shared" si="94"/>
        <v>0</v>
      </c>
      <c r="BW38" s="19">
        <f t="shared" si="94"/>
        <v>0</v>
      </c>
      <c r="BX38" s="19">
        <f t="shared" si="94"/>
        <v>0</v>
      </c>
      <c r="BY38" s="19">
        <f t="shared" si="94"/>
        <v>0</v>
      </c>
      <c r="BZ38" s="19"/>
      <c r="CB38" s="9" t="str">
        <f t="shared" si="80"/>
        <v>201604</v>
      </c>
      <c r="CC38" s="19">
        <f t="shared" si="73"/>
        <v>1</v>
      </c>
      <c r="CD38" s="19">
        <f t="shared" ref="CD38:CQ38" si="95">IFERROR(CD12/$CC12,0)</f>
        <v>1.6716867469879519</v>
      </c>
      <c r="CE38" s="19">
        <f t="shared" si="95"/>
        <v>2.0086345381526103</v>
      </c>
      <c r="CF38" s="19">
        <f t="shared" si="95"/>
        <v>2.1686746987951806</v>
      </c>
      <c r="CG38" s="19">
        <f t="shared" si="95"/>
        <v>1.6762048192771084</v>
      </c>
      <c r="CH38" s="19">
        <f t="shared" si="95"/>
        <v>0</v>
      </c>
      <c r="CI38" s="19">
        <f t="shared" si="95"/>
        <v>0</v>
      </c>
      <c r="CJ38" s="19">
        <f t="shared" si="95"/>
        <v>0</v>
      </c>
      <c r="CK38" s="19">
        <f t="shared" si="95"/>
        <v>0</v>
      </c>
      <c r="CL38" s="19">
        <f t="shared" si="95"/>
        <v>0</v>
      </c>
      <c r="CM38" s="19">
        <f t="shared" si="95"/>
        <v>0</v>
      </c>
      <c r="CN38" s="19">
        <f t="shared" si="95"/>
        <v>0</v>
      </c>
      <c r="CO38" s="19">
        <f t="shared" si="95"/>
        <v>0</v>
      </c>
      <c r="CP38" s="19">
        <f t="shared" si="95"/>
        <v>0</v>
      </c>
      <c r="CQ38" s="19">
        <f t="shared" si="95"/>
        <v>0</v>
      </c>
      <c r="CT38" s="9" t="str">
        <f t="shared" si="82"/>
        <v>201604</v>
      </c>
      <c r="CU38" s="19">
        <f t="shared" si="75"/>
        <v>1</v>
      </c>
      <c r="CV38" s="19">
        <f t="shared" ref="CV38:DI38" si="96">IFERROR(CV12/$CU12,0)</f>
        <v>1</v>
      </c>
      <c r="CW38" s="19">
        <f t="shared" si="96"/>
        <v>1</v>
      </c>
      <c r="CX38" s="19">
        <f t="shared" si="96"/>
        <v>1</v>
      </c>
      <c r="CY38" s="19">
        <f t="shared" si="96"/>
        <v>1</v>
      </c>
      <c r="CZ38" s="19">
        <f t="shared" si="96"/>
        <v>0</v>
      </c>
      <c r="DA38" s="19">
        <f t="shared" si="96"/>
        <v>0</v>
      </c>
      <c r="DB38" s="19">
        <f t="shared" si="96"/>
        <v>0</v>
      </c>
      <c r="DC38" s="19">
        <f t="shared" si="96"/>
        <v>0</v>
      </c>
      <c r="DD38" s="19">
        <f t="shared" si="96"/>
        <v>0</v>
      </c>
      <c r="DE38" s="19">
        <f t="shared" si="96"/>
        <v>0</v>
      </c>
      <c r="DF38" s="19">
        <f t="shared" si="96"/>
        <v>0</v>
      </c>
      <c r="DG38" s="19">
        <f t="shared" si="96"/>
        <v>0</v>
      </c>
      <c r="DH38" s="19">
        <f t="shared" si="96"/>
        <v>0</v>
      </c>
      <c r="DI38" s="19">
        <f t="shared" si="96"/>
        <v>0</v>
      </c>
    </row>
    <row r="39" spans="26:113" x14ac:dyDescent="0.2">
      <c r="Z39" s="9" t="str">
        <f t="shared" si="84"/>
        <v>201605</v>
      </c>
      <c r="AA39" s="19">
        <f t="shared" ref="AA39:AO39" si="97">IFERROR(AA13/$AA13,0)</f>
        <v>1</v>
      </c>
      <c r="AB39" s="19">
        <f t="shared" si="97"/>
        <v>0.3888888888888889</v>
      </c>
      <c r="AC39" s="19">
        <f t="shared" si="97"/>
        <v>0.27777777777777779</v>
      </c>
      <c r="AD39" s="19">
        <f t="shared" si="97"/>
        <v>0.22222222222222221</v>
      </c>
      <c r="AE39" s="19">
        <f t="shared" si="97"/>
        <v>0</v>
      </c>
      <c r="AF39" s="19">
        <f t="shared" si="97"/>
        <v>0</v>
      </c>
      <c r="AG39" s="19">
        <f t="shared" si="97"/>
        <v>0</v>
      </c>
      <c r="AH39" s="19">
        <f t="shared" si="97"/>
        <v>0</v>
      </c>
      <c r="AI39" s="19">
        <f t="shared" si="97"/>
        <v>0</v>
      </c>
      <c r="AJ39" s="19">
        <f t="shared" si="97"/>
        <v>0</v>
      </c>
      <c r="AK39" s="19">
        <f t="shared" si="97"/>
        <v>0</v>
      </c>
      <c r="AL39" s="19">
        <f t="shared" si="97"/>
        <v>0</v>
      </c>
      <c r="AM39" s="19">
        <f t="shared" si="97"/>
        <v>0</v>
      </c>
      <c r="AN39" s="19">
        <f t="shared" si="97"/>
        <v>0</v>
      </c>
      <c r="AO39" s="19">
        <f t="shared" si="97"/>
        <v>0</v>
      </c>
      <c r="AP39" s="19"/>
      <c r="AQ39" s="19"/>
      <c r="AR39" s="9" t="str">
        <f t="shared" si="86"/>
        <v>201605</v>
      </c>
      <c r="AS39" s="19">
        <f t="shared" si="69"/>
        <v>1</v>
      </c>
      <c r="AT39" s="19">
        <f t="shared" ref="AT39:BG39" si="98">IFERROR(AT13/$AS13,0)</f>
        <v>0.3888888888888889</v>
      </c>
      <c r="AU39" s="19">
        <f t="shared" si="98"/>
        <v>0.27777777777777779</v>
      </c>
      <c r="AV39" s="19">
        <f t="shared" si="98"/>
        <v>0.22222222222222221</v>
      </c>
      <c r="AW39" s="19">
        <f t="shared" si="98"/>
        <v>0</v>
      </c>
      <c r="AX39" s="19">
        <f t="shared" si="98"/>
        <v>0</v>
      </c>
      <c r="AY39" s="19">
        <f t="shared" si="98"/>
        <v>0</v>
      </c>
      <c r="AZ39" s="19">
        <f t="shared" si="98"/>
        <v>0</v>
      </c>
      <c r="BA39" s="19">
        <f t="shared" si="98"/>
        <v>0</v>
      </c>
      <c r="BB39" s="19">
        <f t="shared" si="98"/>
        <v>0</v>
      </c>
      <c r="BC39" s="19">
        <f t="shared" si="98"/>
        <v>0</v>
      </c>
      <c r="BD39" s="19">
        <f t="shared" si="98"/>
        <v>0</v>
      </c>
      <c r="BE39" s="19">
        <f t="shared" si="98"/>
        <v>0</v>
      </c>
      <c r="BF39" s="19">
        <f t="shared" si="98"/>
        <v>0</v>
      </c>
      <c r="BG39" s="19">
        <f t="shared" si="98"/>
        <v>0</v>
      </c>
      <c r="BH39" s="19"/>
      <c r="BI39" s="19"/>
      <c r="BJ39" s="9" t="str">
        <f t="shared" si="88"/>
        <v>201605</v>
      </c>
      <c r="BK39" s="19">
        <f t="shared" si="71"/>
        <v>1</v>
      </c>
      <c r="BL39" s="19">
        <f t="shared" ref="BL39:BY39" si="99">IFERROR(BL13/$BK13,0)</f>
        <v>0.72375215146299487</v>
      </c>
      <c r="BM39" s="19">
        <f t="shared" si="99"/>
        <v>0.33476764199655767</v>
      </c>
      <c r="BN39" s="19">
        <f t="shared" si="99"/>
        <v>0.25301204819277107</v>
      </c>
      <c r="BO39" s="19">
        <f t="shared" si="99"/>
        <v>0</v>
      </c>
      <c r="BP39" s="19">
        <f t="shared" si="99"/>
        <v>0</v>
      </c>
      <c r="BQ39" s="19">
        <f t="shared" si="99"/>
        <v>0</v>
      </c>
      <c r="BR39" s="19">
        <f t="shared" si="99"/>
        <v>0</v>
      </c>
      <c r="BS39" s="19">
        <f t="shared" si="99"/>
        <v>0</v>
      </c>
      <c r="BT39" s="19">
        <f t="shared" si="99"/>
        <v>0</v>
      </c>
      <c r="BU39" s="19">
        <f t="shared" si="99"/>
        <v>0</v>
      </c>
      <c r="BV39" s="19">
        <f t="shared" si="99"/>
        <v>0</v>
      </c>
      <c r="BW39" s="19">
        <f t="shared" si="99"/>
        <v>0</v>
      </c>
      <c r="BX39" s="19">
        <f t="shared" si="99"/>
        <v>0</v>
      </c>
      <c r="BY39" s="19">
        <f t="shared" si="99"/>
        <v>0</v>
      </c>
      <c r="BZ39" s="19"/>
      <c r="CB39" s="9" t="str">
        <f t="shared" si="80"/>
        <v>201605</v>
      </c>
      <c r="CC39" s="19">
        <f t="shared" si="73"/>
        <v>1</v>
      </c>
      <c r="CD39" s="19">
        <f t="shared" ref="CD39:CQ39" si="100">IFERROR(CD13/$CC13,0)</f>
        <v>1.8610769609048436</v>
      </c>
      <c r="CE39" s="19">
        <f t="shared" si="100"/>
        <v>1.2051635111876076</v>
      </c>
      <c r="CF39" s="19">
        <f t="shared" si="100"/>
        <v>1.1385542168674698</v>
      </c>
      <c r="CG39" s="19">
        <f t="shared" si="100"/>
        <v>0</v>
      </c>
      <c r="CH39" s="19">
        <f t="shared" si="100"/>
        <v>0</v>
      </c>
      <c r="CI39" s="19">
        <f t="shared" si="100"/>
        <v>0</v>
      </c>
      <c r="CJ39" s="19">
        <f t="shared" si="100"/>
        <v>0</v>
      </c>
      <c r="CK39" s="19">
        <f t="shared" si="100"/>
        <v>0</v>
      </c>
      <c r="CL39" s="19">
        <f t="shared" si="100"/>
        <v>0</v>
      </c>
      <c r="CM39" s="19">
        <f t="shared" si="100"/>
        <v>0</v>
      </c>
      <c r="CN39" s="19">
        <f t="shared" si="100"/>
        <v>0</v>
      </c>
      <c r="CO39" s="19">
        <f t="shared" si="100"/>
        <v>0</v>
      </c>
      <c r="CP39" s="19">
        <f t="shared" si="100"/>
        <v>0</v>
      </c>
      <c r="CQ39" s="19">
        <f t="shared" si="100"/>
        <v>0</v>
      </c>
      <c r="CT39" s="9" t="str">
        <f t="shared" si="82"/>
        <v>201605</v>
      </c>
      <c r="CU39" s="19">
        <f t="shared" si="75"/>
        <v>1</v>
      </c>
      <c r="CV39" s="19">
        <f t="shared" ref="CV39:DI39" si="101">IFERROR(CV13/$CU13,0)</f>
        <v>1</v>
      </c>
      <c r="CW39" s="19">
        <f t="shared" si="101"/>
        <v>1</v>
      </c>
      <c r="CX39" s="19">
        <f t="shared" si="101"/>
        <v>1</v>
      </c>
      <c r="CY39" s="19">
        <f t="shared" si="101"/>
        <v>0</v>
      </c>
      <c r="CZ39" s="19">
        <f t="shared" si="101"/>
        <v>0</v>
      </c>
      <c r="DA39" s="19">
        <f t="shared" si="101"/>
        <v>0</v>
      </c>
      <c r="DB39" s="19">
        <f t="shared" si="101"/>
        <v>0</v>
      </c>
      <c r="DC39" s="19">
        <f t="shared" si="101"/>
        <v>0</v>
      </c>
      <c r="DD39" s="19">
        <f t="shared" si="101"/>
        <v>0</v>
      </c>
      <c r="DE39" s="19">
        <f t="shared" si="101"/>
        <v>0</v>
      </c>
      <c r="DF39" s="19">
        <f t="shared" si="101"/>
        <v>0</v>
      </c>
      <c r="DG39" s="19">
        <f t="shared" si="101"/>
        <v>0</v>
      </c>
      <c r="DH39" s="19">
        <f t="shared" si="101"/>
        <v>0</v>
      </c>
      <c r="DI39" s="19">
        <f t="shared" si="101"/>
        <v>0</v>
      </c>
    </row>
    <row r="40" spans="26:113" x14ac:dyDescent="0.2">
      <c r="Z40" s="9" t="str">
        <f t="shared" si="84"/>
        <v>201606</v>
      </c>
      <c r="AA40" s="19">
        <f t="shared" ref="AA40:AO40" si="102">IFERROR(AA14/$AA14,0)</f>
        <v>1</v>
      </c>
      <c r="AB40" s="19">
        <f t="shared" si="102"/>
        <v>0.44444444444444442</v>
      </c>
      <c r="AC40" s="19">
        <f t="shared" si="102"/>
        <v>0.29629629629629628</v>
      </c>
      <c r="AD40" s="19">
        <f t="shared" si="102"/>
        <v>0</v>
      </c>
      <c r="AE40" s="19">
        <f t="shared" si="102"/>
        <v>0</v>
      </c>
      <c r="AF40" s="19">
        <f t="shared" si="102"/>
        <v>0</v>
      </c>
      <c r="AG40" s="19">
        <f t="shared" si="102"/>
        <v>0</v>
      </c>
      <c r="AH40" s="19">
        <f t="shared" si="102"/>
        <v>0</v>
      </c>
      <c r="AI40" s="19">
        <f t="shared" si="102"/>
        <v>0</v>
      </c>
      <c r="AJ40" s="19">
        <f t="shared" si="102"/>
        <v>0</v>
      </c>
      <c r="AK40" s="19">
        <f t="shared" si="102"/>
        <v>0</v>
      </c>
      <c r="AL40" s="19">
        <f t="shared" si="102"/>
        <v>0</v>
      </c>
      <c r="AM40" s="19">
        <f t="shared" si="102"/>
        <v>0</v>
      </c>
      <c r="AN40" s="19">
        <f t="shared" si="102"/>
        <v>0</v>
      </c>
      <c r="AO40" s="19">
        <f t="shared" si="102"/>
        <v>0</v>
      </c>
      <c r="AP40" s="19"/>
      <c r="AQ40" s="19"/>
      <c r="AR40" s="9" t="str">
        <f t="shared" si="86"/>
        <v>201606</v>
      </c>
      <c r="AS40" s="19">
        <f t="shared" si="69"/>
        <v>1</v>
      </c>
      <c r="AT40" s="19">
        <f t="shared" ref="AT40:BG40" si="103">IFERROR(AT14/$AS14,0)</f>
        <v>0.44444444444444442</v>
      </c>
      <c r="AU40" s="19">
        <f t="shared" si="103"/>
        <v>0.29629629629629628</v>
      </c>
      <c r="AV40" s="19">
        <f t="shared" si="103"/>
        <v>0</v>
      </c>
      <c r="AW40" s="19">
        <f t="shared" si="103"/>
        <v>0</v>
      </c>
      <c r="AX40" s="19">
        <f t="shared" si="103"/>
        <v>0</v>
      </c>
      <c r="AY40" s="19">
        <f t="shared" si="103"/>
        <v>0</v>
      </c>
      <c r="AZ40" s="19">
        <f t="shared" si="103"/>
        <v>0</v>
      </c>
      <c r="BA40" s="19">
        <f t="shared" si="103"/>
        <v>0</v>
      </c>
      <c r="BB40" s="19">
        <f t="shared" si="103"/>
        <v>0</v>
      </c>
      <c r="BC40" s="19">
        <f t="shared" si="103"/>
        <v>0</v>
      </c>
      <c r="BD40" s="19">
        <f t="shared" si="103"/>
        <v>0</v>
      </c>
      <c r="BE40" s="19">
        <f t="shared" si="103"/>
        <v>0</v>
      </c>
      <c r="BF40" s="19">
        <f t="shared" si="103"/>
        <v>0</v>
      </c>
      <c r="BG40" s="19">
        <f t="shared" si="103"/>
        <v>0</v>
      </c>
      <c r="BH40" s="19"/>
      <c r="BI40" s="19"/>
      <c r="BJ40" s="9" t="str">
        <f t="shared" si="88"/>
        <v>201606</v>
      </c>
      <c r="BK40" s="19">
        <f t="shared" si="71"/>
        <v>1</v>
      </c>
      <c r="BL40" s="19">
        <f t="shared" ref="BL40:BY40" si="104">IFERROR(BL14/$BK14,0)</f>
        <v>0.52320887991927345</v>
      </c>
      <c r="BM40" s="19">
        <f t="shared" si="104"/>
        <v>0.26791120080726538</v>
      </c>
      <c r="BN40" s="19">
        <f t="shared" si="104"/>
        <v>0</v>
      </c>
      <c r="BO40" s="19">
        <f t="shared" si="104"/>
        <v>0</v>
      </c>
      <c r="BP40" s="19">
        <f t="shared" si="104"/>
        <v>0</v>
      </c>
      <c r="BQ40" s="19">
        <f t="shared" si="104"/>
        <v>0</v>
      </c>
      <c r="BR40" s="19">
        <f t="shared" si="104"/>
        <v>0</v>
      </c>
      <c r="BS40" s="19">
        <f t="shared" si="104"/>
        <v>0</v>
      </c>
      <c r="BT40" s="19">
        <f t="shared" si="104"/>
        <v>0</v>
      </c>
      <c r="BU40" s="19">
        <f t="shared" si="104"/>
        <v>0</v>
      </c>
      <c r="BV40" s="19">
        <f t="shared" si="104"/>
        <v>0</v>
      </c>
      <c r="BW40" s="19">
        <f t="shared" si="104"/>
        <v>0</v>
      </c>
      <c r="BX40" s="19">
        <f t="shared" si="104"/>
        <v>0</v>
      </c>
      <c r="BY40" s="19">
        <f t="shared" si="104"/>
        <v>0</v>
      </c>
      <c r="BZ40" s="19"/>
      <c r="CB40" s="9" t="str">
        <f t="shared" si="80"/>
        <v>201606</v>
      </c>
      <c r="CC40" s="19">
        <f t="shared" si="73"/>
        <v>1</v>
      </c>
      <c r="CD40" s="19">
        <f t="shared" ref="CD40:CQ40" si="105">IFERROR(CD14/$CC14,0)</f>
        <v>1.1772199798183653</v>
      </c>
      <c r="CE40" s="19">
        <f t="shared" si="105"/>
        <v>0.90420030272452068</v>
      </c>
      <c r="CF40" s="19">
        <f t="shared" si="105"/>
        <v>0</v>
      </c>
      <c r="CG40" s="19">
        <f t="shared" si="105"/>
        <v>0</v>
      </c>
      <c r="CH40" s="19">
        <f t="shared" si="105"/>
        <v>0</v>
      </c>
      <c r="CI40" s="19">
        <f t="shared" si="105"/>
        <v>0</v>
      </c>
      <c r="CJ40" s="19">
        <f t="shared" si="105"/>
        <v>0</v>
      </c>
      <c r="CK40" s="19">
        <f t="shared" si="105"/>
        <v>0</v>
      </c>
      <c r="CL40" s="19">
        <f t="shared" si="105"/>
        <v>0</v>
      </c>
      <c r="CM40" s="19">
        <f t="shared" si="105"/>
        <v>0</v>
      </c>
      <c r="CN40" s="19">
        <f t="shared" si="105"/>
        <v>0</v>
      </c>
      <c r="CO40" s="19">
        <f t="shared" si="105"/>
        <v>0</v>
      </c>
      <c r="CP40" s="19">
        <f t="shared" si="105"/>
        <v>0</v>
      </c>
      <c r="CQ40" s="19">
        <f t="shared" si="105"/>
        <v>0</v>
      </c>
      <c r="CT40" s="9" t="str">
        <f t="shared" si="82"/>
        <v>201606</v>
      </c>
      <c r="CU40" s="19">
        <f t="shared" si="75"/>
        <v>1</v>
      </c>
      <c r="CV40" s="19">
        <f t="shared" ref="CV40:DI40" si="106">IFERROR(CV14/$CU14,0)</f>
        <v>1</v>
      </c>
      <c r="CW40" s="19">
        <f t="shared" si="106"/>
        <v>1</v>
      </c>
      <c r="CX40" s="19">
        <f t="shared" si="106"/>
        <v>0</v>
      </c>
      <c r="CY40" s="19">
        <f t="shared" si="106"/>
        <v>0</v>
      </c>
      <c r="CZ40" s="19">
        <f t="shared" si="106"/>
        <v>0</v>
      </c>
      <c r="DA40" s="19">
        <f t="shared" si="106"/>
        <v>0</v>
      </c>
      <c r="DB40" s="19">
        <f t="shared" si="106"/>
        <v>0</v>
      </c>
      <c r="DC40" s="19">
        <f t="shared" si="106"/>
        <v>0</v>
      </c>
      <c r="DD40" s="19">
        <f t="shared" si="106"/>
        <v>0</v>
      </c>
      <c r="DE40" s="19">
        <f t="shared" si="106"/>
        <v>0</v>
      </c>
      <c r="DF40" s="19">
        <f t="shared" si="106"/>
        <v>0</v>
      </c>
      <c r="DG40" s="19">
        <f t="shared" si="106"/>
        <v>0</v>
      </c>
      <c r="DH40" s="19">
        <f t="shared" si="106"/>
        <v>0</v>
      </c>
      <c r="DI40" s="19">
        <f t="shared" si="106"/>
        <v>0</v>
      </c>
    </row>
    <row r="41" spans="26:113" x14ac:dyDescent="0.2">
      <c r="Z41" s="9" t="str">
        <f t="shared" si="84"/>
        <v>201607</v>
      </c>
      <c r="AA41" s="19">
        <f t="shared" ref="AA41:AO41" si="107">IFERROR(AA15/$AA15,0)</f>
        <v>1</v>
      </c>
      <c r="AB41" s="19">
        <f t="shared" si="107"/>
        <v>0.66666666666666663</v>
      </c>
      <c r="AC41" s="19">
        <f t="shared" si="107"/>
        <v>0</v>
      </c>
      <c r="AD41" s="19">
        <f t="shared" si="107"/>
        <v>0</v>
      </c>
      <c r="AE41" s="19">
        <f t="shared" si="107"/>
        <v>0</v>
      </c>
      <c r="AF41" s="19">
        <f t="shared" si="107"/>
        <v>0</v>
      </c>
      <c r="AG41" s="19">
        <f t="shared" si="107"/>
        <v>0</v>
      </c>
      <c r="AH41" s="19">
        <f t="shared" si="107"/>
        <v>0</v>
      </c>
      <c r="AI41" s="19">
        <f t="shared" si="107"/>
        <v>0</v>
      </c>
      <c r="AJ41" s="19">
        <f t="shared" si="107"/>
        <v>0</v>
      </c>
      <c r="AK41" s="19">
        <f t="shared" si="107"/>
        <v>0</v>
      </c>
      <c r="AL41" s="19">
        <f t="shared" si="107"/>
        <v>0</v>
      </c>
      <c r="AM41" s="19">
        <f t="shared" si="107"/>
        <v>0</v>
      </c>
      <c r="AN41" s="19">
        <f t="shared" si="107"/>
        <v>0</v>
      </c>
      <c r="AO41" s="19">
        <f t="shared" si="107"/>
        <v>0</v>
      </c>
      <c r="AP41" s="19"/>
      <c r="AQ41" s="19"/>
      <c r="AR41" s="9" t="str">
        <f t="shared" si="86"/>
        <v>201607</v>
      </c>
      <c r="AS41" s="19">
        <f t="shared" si="69"/>
        <v>1</v>
      </c>
      <c r="AT41" s="19">
        <f t="shared" ref="AT41:BG41" si="108">IFERROR(AT15/$AS15,0)</f>
        <v>0.66666666666666663</v>
      </c>
      <c r="AU41" s="19">
        <f t="shared" si="108"/>
        <v>0</v>
      </c>
      <c r="AV41" s="19">
        <f t="shared" si="108"/>
        <v>0</v>
      </c>
      <c r="AW41" s="19">
        <f t="shared" si="108"/>
        <v>0</v>
      </c>
      <c r="AX41" s="19">
        <f t="shared" si="108"/>
        <v>0</v>
      </c>
      <c r="AY41" s="19">
        <f t="shared" si="108"/>
        <v>0</v>
      </c>
      <c r="AZ41" s="19">
        <f t="shared" si="108"/>
        <v>0</v>
      </c>
      <c r="BA41" s="19">
        <f t="shared" si="108"/>
        <v>0</v>
      </c>
      <c r="BB41" s="19">
        <f t="shared" si="108"/>
        <v>0</v>
      </c>
      <c r="BC41" s="19">
        <f t="shared" si="108"/>
        <v>0</v>
      </c>
      <c r="BD41" s="19">
        <f t="shared" si="108"/>
        <v>0</v>
      </c>
      <c r="BE41" s="19">
        <f t="shared" si="108"/>
        <v>0</v>
      </c>
      <c r="BF41" s="19">
        <f t="shared" si="108"/>
        <v>0</v>
      </c>
      <c r="BG41" s="19">
        <f t="shared" si="108"/>
        <v>0</v>
      </c>
      <c r="BH41" s="19"/>
      <c r="BI41" s="19"/>
      <c r="BJ41" s="9" t="str">
        <f t="shared" si="88"/>
        <v>201607</v>
      </c>
      <c r="BK41" s="19">
        <f t="shared" si="71"/>
        <v>1</v>
      </c>
      <c r="BL41" s="19">
        <f t="shared" ref="BL41:BY41" si="109">IFERROR(BL15/$BK15,0)</f>
        <v>1.0679487179487179</v>
      </c>
      <c r="BM41" s="19">
        <f t="shared" si="109"/>
        <v>0</v>
      </c>
      <c r="BN41" s="19">
        <f t="shared" si="109"/>
        <v>0</v>
      </c>
      <c r="BO41" s="19">
        <f t="shared" si="109"/>
        <v>0</v>
      </c>
      <c r="BP41" s="19">
        <f t="shared" si="109"/>
        <v>0</v>
      </c>
      <c r="BQ41" s="19">
        <f t="shared" si="109"/>
        <v>0</v>
      </c>
      <c r="BR41" s="19">
        <f t="shared" si="109"/>
        <v>0</v>
      </c>
      <c r="BS41" s="19">
        <f t="shared" si="109"/>
        <v>0</v>
      </c>
      <c r="BT41" s="19">
        <f t="shared" si="109"/>
        <v>0</v>
      </c>
      <c r="BU41" s="19">
        <f t="shared" si="109"/>
        <v>0</v>
      </c>
      <c r="BV41" s="19">
        <f t="shared" si="109"/>
        <v>0</v>
      </c>
      <c r="BW41" s="19">
        <f t="shared" si="109"/>
        <v>0</v>
      </c>
      <c r="BX41" s="19">
        <f t="shared" si="109"/>
        <v>0</v>
      </c>
      <c r="BY41" s="19">
        <f t="shared" si="109"/>
        <v>0</v>
      </c>
      <c r="BZ41" s="19"/>
      <c r="CB41" s="9" t="str">
        <f t="shared" si="80"/>
        <v>201607</v>
      </c>
      <c r="CC41" s="19">
        <f t="shared" si="73"/>
        <v>1</v>
      </c>
      <c r="CD41" s="19">
        <f t="shared" ref="CD41:CQ41" si="110">IFERROR(CD15/$CC15,0)</f>
        <v>1.601923076923077</v>
      </c>
      <c r="CE41" s="19">
        <f t="shared" si="110"/>
        <v>0</v>
      </c>
      <c r="CF41" s="19">
        <f t="shared" si="110"/>
        <v>0</v>
      </c>
      <c r="CG41" s="19">
        <f t="shared" si="110"/>
        <v>0</v>
      </c>
      <c r="CH41" s="19">
        <f t="shared" si="110"/>
        <v>0</v>
      </c>
      <c r="CI41" s="19">
        <f t="shared" si="110"/>
        <v>0</v>
      </c>
      <c r="CJ41" s="19">
        <f t="shared" si="110"/>
        <v>0</v>
      </c>
      <c r="CK41" s="19">
        <f t="shared" si="110"/>
        <v>0</v>
      </c>
      <c r="CL41" s="19">
        <f t="shared" si="110"/>
        <v>0</v>
      </c>
      <c r="CM41" s="19">
        <f t="shared" si="110"/>
        <v>0</v>
      </c>
      <c r="CN41" s="19">
        <f t="shared" si="110"/>
        <v>0</v>
      </c>
      <c r="CO41" s="19">
        <f t="shared" si="110"/>
        <v>0</v>
      </c>
      <c r="CP41" s="19">
        <f t="shared" si="110"/>
        <v>0</v>
      </c>
      <c r="CQ41" s="19">
        <f t="shared" si="110"/>
        <v>0</v>
      </c>
      <c r="CT41" s="9" t="str">
        <f t="shared" si="82"/>
        <v>201607</v>
      </c>
      <c r="CU41" s="19">
        <f t="shared" si="75"/>
        <v>1</v>
      </c>
      <c r="CV41" s="19">
        <f t="shared" ref="CV41:DI41" si="111">IFERROR(CV15/$CU15,0)</f>
        <v>1</v>
      </c>
      <c r="CW41" s="19">
        <f t="shared" si="111"/>
        <v>0</v>
      </c>
      <c r="CX41" s="19">
        <f t="shared" si="111"/>
        <v>0</v>
      </c>
      <c r="CY41" s="19">
        <f t="shared" si="111"/>
        <v>0</v>
      </c>
      <c r="CZ41" s="19">
        <f t="shared" si="111"/>
        <v>0</v>
      </c>
      <c r="DA41" s="19">
        <f t="shared" si="111"/>
        <v>0</v>
      </c>
      <c r="DB41" s="19">
        <f t="shared" si="111"/>
        <v>0</v>
      </c>
      <c r="DC41" s="19">
        <f t="shared" si="111"/>
        <v>0</v>
      </c>
      <c r="DD41" s="19">
        <f t="shared" si="111"/>
        <v>0</v>
      </c>
      <c r="DE41" s="19">
        <f t="shared" si="111"/>
        <v>0</v>
      </c>
      <c r="DF41" s="19">
        <f t="shared" si="111"/>
        <v>0</v>
      </c>
      <c r="DG41" s="19">
        <f t="shared" si="111"/>
        <v>0</v>
      </c>
      <c r="DH41" s="19">
        <f t="shared" si="111"/>
        <v>0</v>
      </c>
      <c r="DI41" s="19">
        <f t="shared" si="111"/>
        <v>0</v>
      </c>
    </row>
    <row r="42" spans="26:113" x14ac:dyDescent="0.2">
      <c r="Z42" s="9" t="str">
        <f t="shared" si="84"/>
        <v>201608</v>
      </c>
      <c r="AA42" s="19">
        <f t="shared" ref="AA42:AO42" si="112">IFERROR(AA16/$AA16,0)</f>
        <v>1</v>
      </c>
      <c r="AB42" s="19">
        <f t="shared" si="112"/>
        <v>0</v>
      </c>
      <c r="AC42" s="19">
        <f t="shared" si="112"/>
        <v>0</v>
      </c>
      <c r="AD42" s="19">
        <f t="shared" si="112"/>
        <v>0</v>
      </c>
      <c r="AE42" s="19">
        <f t="shared" si="112"/>
        <v>0</v>
      </c>
      <c r="AF42" s="19">
        <f t="shared" si="112"/>
        <v>0</v>
      </c>
      <c r="AG42" s="19">
        <f t="shared" si="112"/>
        <v>0</v>
      </c>
      <c r="AH42" s="19">
        <f t="shared" si="112"/>
        <v>0</v>
      </c>
      <c r="AI42" s="19">
        <f t="shared" si="112"/>
        <v>0</v>
      </c>
      <c r="AJ42" s="19">
        <f t="shared" si="112"/>
        <v>0</v>
      </c>
      <c r="AK42" s="19">
        <f t="shared" si="112"/>
        <v>0</v>
      </c>
      <c r="AL42" s="19">
        <f t="shared" si="112"/>
        <v>0</v>
      </c>
      <c r="AM42" s="19">
        <f t="shared" si="112"/>
        <v>0</v>
      </c>
      <c r="AN42" s="19">
        <f t="shared" si="112"/>
        <v>0</v>
      </c>
      <c r="AO42" s="19">
        <f t="shared" si="112"/>
        <v>0</v>
      </c>
      <c r="AP42" s="19"/>
      <c r="AQ42" s="19"/>
      <c r="AR42" s="9" t="str">
        <f t="shared" si="86"/>
        <v>201608</v>
      </c>
      <c r="AS42" s="19">
        <f t="shared" si="69"/>
        <v>1</v>
      </c>
      <c r="AT42" s="19">
        <f t="shared" ref="AT42:BG42" si="113">IFERROR(AT16/$AS16,0)</f>
        <v>0</v>
      </c>
      <c r="AU42" s="19">
        <f t="shared" si="113"/>
        <v>0</v>
      </c>
      <c r="AV42" s="19">
        <f t="shared" si="113"/>
        <v>0</v>
      </c>
      <c r="AW42" s="19">
        <f t="shared" si="113"/>
        <v>0</v>
      </c>
      <c r="AX42" s="19">
        <f t="shared" si="113"/>
        <v>0</v>
      </c>
      <c r="AY42" s="19">
        <f t="shared" si="113"/>
        <v>0</v>
      </c>
      <c r="AZ42" s="19">
        <f t="shared" si="113"/>
        <v>0</v>
      </c>
      <c r="BA42" s="19">
        <f t="shared" si="113"/>
        <v>0</v>
      </c>
      <c r="BB42" s="19">
        <f t="shared" si="113"/>
        <v>0</v>
      </c>
      <c r="BC42" s="19">
        <f t="shared" si="113"/>
        <v>0</v>
      </c>
      <c r="BD42" s="19">
        <f t="shared" si="113"/>
        <v>0</v>
      </c>
      <c r="BE42" s="19">
        <f t="shared" si="113"/>
        <v>0</v>
      </c>
      <c r="BF42" s="19">
        <f t="shared" si="113"/>
        <v>0</v>
      </c>
      <c r="BG42" s="19">
        <f t="shared" si="113"/>
        <v>0</v>
      </c>
      <c r="BH42" s="19"/>
      <c r="BI42" s="19"/>
      <c r="BJ42" s="9" t="str">
        <f t="shared" si="88"/>
        <v>201608</v>
      </c>
      <c r="BK42" s="19">
        <f t="shared" si="71"/>
        <v>1</v>
      </c>
      <c r="BL42" s="19">
        <f t="shared" ref="BL42:BY42" si="114">IFERROR(BL16/$BK16,0)</f>
        <v>0</v>
      </c>
      <c r="BM42" s="19">
        <f t="shared" si="114"/>
        <v>0</v>
      </c>
      <c r="BN42" s="19">
        <f t="shared" si="114"/>
        <v>0</v>
      </c>
      <c r="BO42" s="19">
        <f t="shared" si="114"/>
        <v>0</v>
      </c>
      <c r="BP42" s="19">
        <f t="shared" si="114"/>
        <v>0</v>
      </c>
      <c r="BQ42" s="19">
        <f t="shared" si="114"/>
        <v>0</v>
      </c>
      <c r="BR42" s="19">
        <f t="shared" si="114"/>
        <v>0</v>
      </c>
      <c r="BS42" s="19">
        <f t="shared" si="114"/>
        <v>0</v>
      </c>
      <c r="BT42" s="19">
        <f t="shared" si="114"/>
        <v>0</v>
      </c>
      <c r="BU42" s="19">
        <f t="shared" si="114"/>
        <v>0</v>
      </c>
      <c r="BV42" s="19">
        <f t="shared" si="114"/>
        <v>0</v>
      </c>
      <c r="BW42" s="19">
        <f t="shared" si="114"/>
        <v>0</v>
      </c>
      <c r="BX42" s="19">
        <f t="shared" si="114"/>
        <v>0</v>
      </c>
      <c r="BY42" s="19">
        <f t="shared" si="114"/>
        <v>0</v>
      </c>
      <c r="BZ42" s="19"/>
      <c r="CB42" s="9" t="str">
        <f t="shared" si="80"/>
        <v>201608</v>
      </c>
      <c r="CC42" s="19">
        <f t="shared" si="73"/>
        <v>1</v>
      </c>
      <c r="CD42" s="19">
        <f t="shared" ref="CD42:CQ42" si="115">IFERROR(CD16/$CC16,0)</f>
        <v>0</v>
      </c>
      <c r="CE42" s="19">
        <f t="shared" si="115"/>
        <v>0</v>
      </c>
      <c r="CF42" s="19">
        <f t="shared" si="115"/>
        <v>0</v>
      </c>
      <c r="CG42" s="19">
        <f t="shared" si="115"/>
        <v>0</v>
      </c>
      <c r="CH42" s="19">
        <f t="shared" si="115"/>
        <v>0</v>
      </c>
      <c r="CI42" s="19">
        <f t="shared" si="115"/>
        <v>0</v>
      </c>
      <c r="CJ42" s="19">
        <f t="shared" si="115"/>
        <v>0</v>
      </c>
      <c r="CK42" s="19">
        <f t="shared" si="115"/>
        <v>0</v>
      </c>
      <c r="CL42" s="19">
        <f t="shared" si="115"/>
        <v>0</v>
      </c>
      <c r="CM42" s="19">
        <f t="shared" si="115"/>
        <v>0</v>
      </c>
      <c r="CN42" s="19">
        <f t="shared" si="115"/>
        <v>0</v>
      </c>
      <c r="CO42" s="19">
        <f t="shared" si="115"/>
        <v>0</v>
      </c>
      <c r="CP42" s="19">
        <f t="shared" si="115"/>
        <v>0</v>
      </c>
      <c r="CQ42" s="19">
        <f t="shared" si="115"/>
        <v>0</v>
      </c>
      <c r="CT42" s="9" t="str">
        <f t="shared" si="82"/>
        <v>201608</v>
      </c>
      <c r="CU42" s="19">
        <f t="shared" si="75"/>
        <v>1</v>
      </c>
      <c r="CV42" s="19">
        <f t="shared" ref="CV42:DI42" si="116">IFERROR(CV16/$CU16,0)</f>
        <v>0</v>
      </c>
      <c r="CW42" s="19">
        <f t="shared" si="116"/>
        <v>0</v>
      </c>
      <c r="CX42" s="19">
        <f t="shared" si="116"/>
        <v>0</v>
      </c>
      <c r="CY42" s="19">
        <f t="shared" si="116"/>
        <v>0</v>
      </c>
      <c r="CZ42" s="19">
        <f t="shared" si="116"/>
        <v>0</v>
      </c>
      <c r="DA42" s="19">
        <f t="shared" si="116"/>
        <v>0</v>
      </c>
      <c r="DB42" s="19">
        <f t="shared" si="116"/>
        <v>0</v>
      </c>
      <c r="DC42" s="19">
        <f t="shared" si="116"/>
        <v>0</v>
      </c>
      <c r="DD42" s="19">
        <f t="shared" si="116"/>
        <v>0</v>
      </c>
      <c r="DE42" s="19">
        <f t="shared" si="116"/>
        <v>0</v>
      </c>
      <c r="DF42" s="19">
        <f t="shared" si="116"/>
        <v>0</v>
      </c>
      <c r="DG42" s="19">
        <f t="shared" si="116"/>
        <v>0</v>
      </c>
      <c r="DH42" s="19">
        <f t="shared" si="116"/>
        <v>0</v>
      </c>
      <c r="DI42" s="19">
        <f t="shared" si="116"/>
        <v>0</v>
      </c>
    </row>
    <row r="43" spans="26:113" x14ac:dyDescent="0.2">
      <c r="Z43" s="9" t="str">
        <f t="shared" si="84"/>
        <v>201609</v>
      </c>
      <c r="AA43" s="19">
        <f t="shared" ref="AA43:AO43" si="117">IFERROR(AA17/$AA17,0)</f>
        <v>0</v>
      </c>
      <c r="AB43" s="19">
        <f t="shared" si="117"/>
        <v>0</v>
      </c>
      <c r="AC43" s="19">
        <f t="shared" si="117"/>
        <v>0</v>
      </c>
      <c r="AD43" s="19">
        <f t="shared" si="117"/>
        <v>0</v>
      </c>
      <c r="AE43" s="19">
        <f t="shared" si="117"/>
        <v>0</v>
      </c>
      <c r="AF43" s="19">
        <f t="shared" si="117"/>
        <v>0</v>
      </c>
      <c r="AG43" s="19">
        <f t="shared" si="117"/>
        <v>0</v>
      </c>
      <c r="AH43" s="19">
        <f t="shared" si="117"/>
        <v>0</v>
      </c>
      <c r="AI43" s="19">
        <f t="shared" si="117"/>
        <v>0</v>
      </c>
      <c r="AJ43" s="19">
        <f t="shared" si="117"/>
        <v>0</v>
      </c>
      <c r="AK43" s="19">
        <f t="shared" si="117"/>
        <v>0</v>
      </c>
      <c r="AL43" s="19">
        <f t="shared" si="117"/>
        <v>0</v>
      </c>
      <c r="AM43" s="19">
        <f t="shared" si="117"/>
        <v>0</v>
      </c>
      <c r="AN43" s="19">
        <f t="shared" si="117"/>
        <v>0</v>
      </c>
      <c r="AO43" s="19">
        <f t="shared" si="117"/>
        <v>0</v>
      </c>
      <c r="AP43" s="19"/>
      <c r="AQ43" s="19"/>
      <c r="AR43" s="9" t="str">
        <f t="shared" si="86"/>
        <v>201609</v>
      </c>
      <c r="AS43" s="19">
        <f t="shared" si="69"/>
        <v>0</v>
      </c>
      <c r="AT43" s="19">
        <f t="shared" ref="AT43:BG43" si="118">IFERROR(AT17/$AS17,0)</f>
        <v>0</v>
      </c>
      <c r="AU43" s="19">
        <f t="shared" si="118"/>
        <v>0</v>
      </c>
      <c r="AV43" s="19">
        <f t="shared" si="118"/>
        <v>0</v>
      </c>
      <c r="AW43" s="19">
        <f t="shared" si="118"/>
        <v>0</v>
      </c>
      <c r="AX43" s="19">
        <f t="shared" si="118"/>
        <v>0</v>
      </c>
      <c r="AY43" s="19">
        <f t="shared" si="118"/>
        <v>0</v>
      </c>
      <c r="AZ43" s="19">
        <f t="shared" si="118"/>
        <v>0</v>
      </c>
      <c r="BA43" s="19">
        <f t="shared" si="118"/>
        <v>0</v>
      </c>
      <c r="BB43" s="19">
        <f t="shared" si="118"/>
        <v>0</v>
      </c>
      <c r="BC43" s="19">
        <f t="shared" si="118"/>
        <v>0</v>
      </c>
      <c r="BD43" s="19">
        <f t="shared" si="118"/>
        <v>0</v>
      </c>
      <c r="BE43" s="19">
        <f t="shared" si="118"/>
        <v>0</v>
      </c>
      <c r="BF43" s="19">
        <f t="shared" si="118"/>
        <v>0</v>
      </c>
      <c r="BG43" s="19">
        <f t="shared" si="118"/>
        <v>0</v>
      </c>
      <c r="BH43" s="19"/>
      <c r="BI43" s="19"/>
      <c r="BJ43" s="9" t="str">
        <f t="shared" si="88"/>
        <v>201609</v>
      </c>
      <c r="BK43" s="19">
        <f t="shared" si="71"/>
        <v>0</v>
      </c>
      <c r="BL43" s="19">
        <f t="shared" ref="BL43:BY43" si="119">IFERROR(BL17/$BK17,0)</f>
        <v>0</v>
      </c>
      <c r="BM43" s="19">
        <f t="shared" si="119"/>
        <v>0</v>
      </c>
      <c r="BN43" s="19">
        <f t="shared" si="119"/>
        <v>0</v>
      </c>
      <c r="BO43" s="19">
        <f t="shared" si="119"/>
        <v>0</v>
      </c>
      <c r="BP43" s="19">
        <f t="shared" si="119"/>
        <v>0</v>
      </c>
      <c r="BQ43" s="19">
        <f t="shared" si="119"/>
        <v>0</v>
      </c>
      <c r="BR43" s="19">
        <f t="shared" si="119"/>
        <v>0</v>
      </c>
      <c r="BS43" s="19">
        <f t="shared" si="119"/>
        <v>0</v>
      </c>
      <c r="BT43" s="19">
        <f t="shared" si="119"/>
        <v>0</v>
      </c>
      <c r="BU43" s="19">
        <f t="shared" si="119"/>
        <v>0</v>
      </c>
      <c r="BV43" s="19">
        <f t="shared" si="119"/>
        <v>0</v>
      </c>
      <c r="BW43" s="19">
        <f t="shared" si="119"/>
        <v>0</v>
      </c>
      <c r="BX43" s="19">
        <f t="shared" si="119"/>
        <v>0</v>
      </c>
      <c r="BY43" s="19">
        <f t="shared" si="119"/>
        <v>0</v>
      </c>
      <c r="BZ43" s="19"/>
      <c r="CB43" s="9" t="str">
        <f t="shared" si="80"/>
        <v>201609</v>
      </c>
      <c r="CC43" s="19">
        <f t="shared" si="73"/>
        <v>0</v>
      </c>
      <c r="CD43" s="19">
        <f t="shared" ref="CD43:CQ43" si="120">IFERROR(CD17/$CC17,0)</f>
        <v>0</v>
      </c>
      <c r="CE43" s="19">
        <f t="shared" si="120"/>
        <v>0</v>
      </c>
      <c r="CF43" s="19">
        <f t="shared" si="120"/>
        <v>0</v>
      </c>
      <c r="CG43" s="19">
        <f t="shared" si="120"/>
        <v>0</v>
      </c>
      <c r="CH43" s="19">
        <f t="shared" si="120"/>
        <v>0</v>
      </c>
      <c r="CI43" s="19">
        <f t="shared" si="120"/>
        <v>0</v>
      </c>
      <c r="CJ43" s="19">
        <f t="shared" si="120"/>
        <v>0</v>
      </c>
      <c r="CK43" s="19">
        <f t="shared" si="120"/>
        <v>0</v>
      </c>
      <c r="CL43" s="19">
        <f t="shared" si="120"/>
        <v>0</v>
      </c>
      <c r="CM43" s="19">
        <f t="shared" si="120"/>
        <v>0</v>
      </c>
      <c r="CN43" s="19">
        <f t="shared" si="120"/>
        <v>0</v>
      </c>
      <c r="CO43" s="19">
        <f t="shared" si="120"/>
        <v>0</v>
      </c>
      <c r="CP43" s="19">
        <f t="shared" si="120"/>
        <v>0</v>
      </c>
      <c r="CQ43" s="19">
        <f t="shared" si="120"/>
        <v>0</v>
      </c>
      <c r="CT43" s="9" t="str">
        <f t="shared" si="82"/>
        <v>201609</v>
      </c>
      <c r="CU43" s="19">
        <f t="shared" si="75"/>
        <v>0</v>
      </c>
      <c r="CV43" s="19">
        <f t="shared" ref="CV43:DI43" si="121">IFERROR(CV17/$CU17,0)</f>
        <v>0</v>
      </c>
      <c r="CW43" s="19">
        <f t="shared" si="121"/>
        <v>0</v>
      </c>
      <c r="CX43" s="19">
        <f t="shared" si="121"/>
        <v>0</v>
      </c>
      <c r="CY43" s="19">
        <f t="shared" si="121"/>
        <v>0</v>
      </c>
      <c r="CZ43" s="19">
        <f t="shared" si="121"/>
        <v>0</v>
      </c>
      <c r="DA43" s="19">
        <f t="shared" si="121"/>
        <v>0</v>
      </c>
      <c r="DB43" s="19">
        <f t="shared" si="121"/>
        <v>0</v>
      </c>
      <c r="DC43" s="19">
        <f t="shared" si="121"/>
        <v>0</v>
      </c>
      <c r="DD43" s="19">
        <f t="shared" si="121"/>
        <v>0</v>
      </c>
      <c r="DE43" s="19">
        <f t="shared" si="121"/>
        <v>0</v>
      </c>
      <c r="DF43" s="19">
        <f t="shared" si="121"/>
        <v>0</v>
      </c>
      <c r="DG43" s="19">
        <f t="shared" si="121"/>
        <v>0</v>
      </c>
      <c r="DH43" s="19">
        <f t="shared" si="121"/>
        <v>0</v>
      </c>
      <c r="DI43" s="19">
        <f t="shared" si="121"/>
        <v>0</v>
      </c>
    </row>
    <row r="44" spans="26:113" x14ac:dyDescent="0.2">
      <c r="Z44" s="9" t="str">
        <f t="shared" si="84"/>
        <v>201610</v>
      </c>
      <c r="AA44" s="19">
        <f t="shared" ref="AA44:AO44" si="122">IFERROR(AA18/$AA18,0)</f>
        <v>0</v>
      </c>
      <c r="AB44" s="19">
        <f t="shared" si="122"/>
        <v>0</v>
      </c>
      <c r="AC44" s="19">
        <f t="shared" si="122"/>
        <v>0</v>
      </c>
      <c r="AD44" s="19">
        <f t="shared" si="122"/>
        <v>0</v>
      </c>
      <c r="AE44" s="19">
        <f t="shared" si="122"/>
        <v>0</v>
      </c>
      <c r="AF44" s="19">
        <f t="shared" si="122"/>
        <v>0</v>
      </c>
      <c r="AG44" s="19">
        <f t="shared" si="122"/>
        <v>0</v>
      </c>
      <c r="AH44" s="19">
        <f t="shared" si="122"/>
        <v>0</v>
      </c>
      <c r="AI44" s="19">
        <f t="shared" si="122"/>
        <v>0</v>
      </c>
      <c r="AJ44" s="19">
        <f t="shared" si="122"/>
        <v>0</v>
      </c>
      <c r="AK44" s="19">
        <f t="shared" si="122"/>
        <v>0</v>
      </c>
      <c r="AL44" s="19">
        <f t="shared" si="122"/>
        <v>0</v>
      </c>
      <c r="AM44" s="19">
        <f t="shared" si="122"/>
        <v>0</v>
      </c>
      <c r="AN44" s="19">
        <f t="shared" si="122"/>
        <v>0</v>
      </c>
      <c r="AO44" s="19">
        <f t="shared" si="122"/>
        <v>0</v>
      </c>
      <c r="AP44" s="19"/>
      <c r="AQ44" s="19"/>
      <c r="AR44" s="9" t="str">
        <f t="shared" si="86"/>
        <v>201610</v>
      </c>
      <c r="AS44" s="19">
        <f t="shared" ref="AS44:BG52" si="123">IFERROR(AS18/$AS18,0)</f>
        <v>0</v>
      </c>
      <c r="AT44" s="19">
        <f t="shared" si="123"/>
        <v>0</v>
      </c>
      <c r="AU44" s="19">
        <f t="shared" si="123"/>
        <v>0</v>
      </c>
      <c r="AV44" s="19">
        <f t="shared" si="123"/>
        <v>0</v>
      </c>
      <c r="AW44" s="19">
        <f t="shared" si="123"/>
        <v>0</v>
      </c>
      <c r="AX44" s="19">
        <f t="shared" si="123"/>
        <v>0</v>
      </c>
      <c r="AY44" s="19">
        <f t="shared" si="123"/>
        <v>0</v>
      </c>
      <c r="AZ44" s="19">
        <f t="shared" si="123"/>
        <v>0</v>
      </c>
      <c r="BA44" s="19">
        <f t="shared" si="123"/>
        <v>0</v>
      </c>
      <c r="BB44" s="19">
        <f t="shared" si="123"/>
        <v>0</v>
      </c>
      <c r="BC44" s="19">
        <f t="shared" si="123"/>
        <v>0</v>
      </c>
      <c r="BD44" s="19">
        <f t="shared" si="123"/>
        <v>0</v>
      </c>
      <c r="BE44" s="19">
        <f t="shared" si="123"/>
        <v>0</v>
      </c>
      <c r="BF44" s="19">
        <f t="shared" si="123"/>
        <v>0</v>
      </c>
      <c r="BG44" s="19">
        <f t="shared" si="123"/>
        <v>0</v>
      </c>
      <c r="BH44" s="19"/>
      <c r="BI44" s="19"/>
      <c r="BJ44" s="9" t="str">
        <f t="shared" si="88"/>
        <v>201610</v>
      </c>
      <c r="BK44" s="19">
        <f t="shared" ref="BK44:BY52" si="124">IFERROR(BK18/$BK18,0)</f>
        <v>0</v>
      </c>
      <c r="BL44" s="19">
        <f t="shared" si="124"/>
        <v>0</v>
      </c>
      <c r="BM44" s="19">
        <f t="shared" si="124"/>
        <v>0</v>
      </c>
      <c r="BN44" s="19">
        <f t="shared" si="124"/>
        <v>0</v>
      </c>
      <c r="BO44" s="19">
        <f t="shared" si="124"/>
        <v>0</v>
      </c>
      <c r="BP44" s="19">
        <f t="shared" si="124"/>
        <v>0</v>
      </c>
      <c r="BQ44" s="19">
        <f t="shared" si="124"/>
        <v>0</v>
      </c>
      <c r="BR44" s="19">
        <f t="shared" si="124"/>
        <v>0</v>
      </c>
      <c r="BS44" s="19">
        <f t="shared" si="124"/>
        <v>0</v>
      </c>
      <c r="BT44" s="19">
        <f t="shared" si="124"/>
        <v>0</v>
      </c>
      <c r="BU44" s="19">
        <f t="shared" si="124"/>
        <v>0</v>
      </c>
      <c r="BV44" s="19">
        <f t="shared" si="124"/>
        <v>0</v>
      </c>
      <c r="BW44" s="19">
        <f t="shared" si="124"/>
        <v>0</v>
      </c>
      <c r="BX44" s="19">
        <f t="shared" si="124"/>
        <v>0</v>
      </c>
      <c r="BY44" s="19">
        <f t="shared" si="124"/>
        <v>0</v>
      </c>
      <c r="BZ44" s="19"/>
      <c r="CB44" s="9" t="str">
        <f t="shared" si="80"/>
        <v>201610</v>
      </c>
      <c r="CC44" s="19">
        <f t="shared" ref="CC44:CQ52" si="125">IFERROR(CC18/$CC18,0)</f>
        <v>0</v>
      </c>
      <c r="CD44" s="19">
        <f t="shared" si="125"/>
        <v>0</v>
      </c>
      <c r="CE44" s="19">
        <f t="shared" si="125"/>
        <v>0</v>
      </c>
      <c r="CF44" s="19">
        <f t="shared" si="125"/>
        <v>0</v>
      </c>
      <c r="CG44" s="19">
        <f t="shared" si="125"/>
        <v>0</v>
      </c>
      <c r="CH44" s="19">
        <f t="shared" si="125"/>
        <v>0</v>
      </c>
      <c r="CI44" s="19">
        <f t="shared" si="125"/>
        <v>0</v>
      </c>
      <c r="CJ44" s="19">
        <f t="shared" si="125"/>
        <v>0</v>
      </c>
      <c r="CK44" s="19">
        <f t="shared" si="125"/>
        <v>0</v>
      </c>
      <c r="CL44" s="19">
        <f t="shared" si="125"/>
        <v>0</v>
      </c>
      <c r="CM44" s="19">
        <f t="shared" si="125"/>
        <v>0</v>
      </c>
      <c r="CN44" s="19">
        <f t="shared" si="125"/>
        <v>0</v>
      </c>
      <c r="CO44" s="19">
        <f t="shared" si="125"/>
        <v>0</v>
      </c>
      <c r="CP44" s="19">
        <f t="shared" si="125"/>
        <v>0</v>
      </c>
      <c r="CQ44" s="19">
        <f t="shared" si="125"/>
        <v>0</v>
      </c>
      <c r="CT44" s="9" t="str">
        <f t="shared" si="82"/>
        <v>201610</v>
      </c>
      <c r="CU44" s="19">
        <f t="shared" ref="CU44:DI52" si="126">IFERROR(CU18/$CU18,0)</f>
        <v>0</v>
      </c>
      <c r="CV44" s="19">
        <f t="shared" si="126"/>
        <v>0</v>
      </c>
      <c r="CW44" s="19">
        <f t="shared" si="126"/>
        <v>0</v>
      </c>
      <c r="CX44" s="19">
        <f t="shared" si="126"/>
        <v>0</v>
      </c>
      <c r="CY44" s="19">
        <f t="shared" si="126"/>
        <v>0</v>
      </c>
      <c r="CZ44" s="19">
        <f t="shared" si="126"/>
        <v>0</v>
      </c>
      <c r="DA44" s="19">
        <f t="shared" si="126"/>
        <v>0</v>
      </c>
      <c r="DB44" s="19">
        <f t="shared" si="126"/>
        <v>0</v>
      </c>
      <c r="DC44" s="19">
        <f t="shared" si="126"/>
        <v>0</v>
      </c>
      <c r="DD44" s="19">
        <f t="shared" si="126"/>
        <v>0</v>
      </c>
      <c r="DE44" s="19">
        <f t="shared" si="126"/>
        <v>0</v>
      </c>
      <c r="DF44" s="19">
        <f t="shared" si="126"/>
        <v>0</v>
      </c>
      <c r="DG44" s="19">
        <f t="shared" si="126"/>
        <v>0</v>
      </c>
      <c r="DH44" s="19">
        <f t="shared" si="126"/>
        <v>0</v>
      </c>
      <c r="DI44" s="19">
        <f t="shared" si="126"/>
        <v>0</v>
      </c>
    </row>
    <row r="45" spans="26:113" x14ac:dyDescent="0.2">
      <c r="Z45" s="9" t="str">
        <f t="shared" si="84"/>
        <v>201611</v>
      </c>
      <c r="AA45" s="19">
        <f t="shared" ref="AA45:AO45" si="127">IFERROR(AA19/$AA19,0)</f>
        <v>0</v>
      </c>
      <c r="AB45" s="19">
        <f t="shared" si="127"/>
        <v>0</v>
      </c>
      <c r="AC45" s="19">
        <f t="shared" si="127"/>
        <v>0</v>
      </c>
      <c r="AD45" s="19">
        <f t="shared" si="127"/>
        <v>0</v>
      </c>
      <c r="AE45" s="19">
        <f t="shared" si="127"/>
        <v>0</v>
      </c>
      <c r="AF45" s="19">
        <f t="shared" si="127"/>
        <v>0</v>
      </c>
      <c r="AG45" s="19">
        <f t="shared" si="127"/>
        <v>0</v>
      </c>
      <c r="AH45" s="19">
        <f t="shared" si="127"/>
        <v>0</v>
      </c>
      <c r="AI45" s="19">
        <f t="shared" si="127"/>
        <v>0</v>
      </c>
      <c r="AJ45" s="19">
        <f t="shared" si="127"/>
        <v>0</v>
      </c>
      <c r="AK45" s="19">
        <f t="shared" si="127"/>
        <v>0</v>
      </c>
      <c r="AL45" s="19">
        <f t="shared" si="127"/>
        <v>0</v>
      </c>
      <c r="AM45" s="19">
        <f t="shared" si="127"/>
        <v>0</v>
      </c>
      <c r="AN45" s="19">
        <f t="shared" si="127"/>
        <v>0</v>
      </c>
      <c r="AO45" s="19">
        <f t="shared" si="127"/>
        <v>0</v>
      </c>
      <c r="AP45" s="19"/>
      <c r="AQ45" s="19"/>
      <c r="AR45" s="9" t="str">
        <f t="shared" si="86"/>
        <v>201611</v>
      </c>
      <c r="AS45" s="19">
        <f t="shared" si="123"/>
        <v>0</v>
      </c>
      <c r="AT45" s="19">
        <f t="shared" si="123"/>
        <v>0</v>
      </c>
      <c r="AU45" s="19">
        <f t="shared" si="123"/>
        <v>0</v>
      </c>
      <c r="AV45" s="19">
        <f t="shared" si="123"/>
        <v>0</v>
      </c>
      <c r="AW45" s="19">
        <f t="shared" si="123"/>
        <v>0</v>
      </c>
      <c r="AX45" s="19">
        <f t="shared" si="123"/>
        <v>0</v>
      </c>
      <c r="AY45" s="19">
        <f t="shared" si="123"/>
        <v>0</v>
      </c>
      <c r="AZ45" s="19">
        <f t="shared" si="123"/>
        <v>0</v>
      </c>
      <c r="BA45" s="19">
        <f t="shared" si="123"/>
        <v>0</v>
      </c>
      <c r="BB45" s="19">
        <f t="shared" si="123"/>
        <v>0</v>
      </c>
      <c r="BC45" s="19">
        <f t="shared" si="123"/>
        <v>0</v>
      </c>
      <c r="BD45" s="19">
        <f t="shared" si="123"/>
        <v>0</v>
      </c>
      <c r="BE45" s="19">
        <f t="shared" si="123"/>
        <v>0</v>
      </c>
      <c r="BF45" s="19">
        <f t="shared" si="123"/>
        <v>0</v>
      </c>
      <c r="BG45" s="19">
        <f t="shared" si="123"/>
        <v>0</v>
      </c>
      <c r="BH45" s="19"/>
      <c r="BI45" s="19"/>
      <c r="BJ45" s="9" t="str">
        <f t="shared" si="88"/>
        <v>201611</v>
      </c>
      <c r="BK45" s="19">
        <f t="shared" si="124"/>
        <v>0</v>
      </c>
      <c r="BL45" s="19">
        <f t="shared" si="124"/>
        <v>0</v>
      </c>
      <c r="BM45" s="19">
        <f t="shared" si="124"/>
        <v>0</v>
      </c>
      <c r="BN45" s="19">
        <f t="shared" si="124"/>
        <v>0</v>
      </c>
      <c r="BO45" s="19">
        <f t="shared" si="124"/>
        <v>0</v>
      </c>
      <c r="BP45" s="19">
        <f t="shared" si="124"/>
        <v>0</v>
      </c>
      <c r="BQ45" s="19">
        <f t="shared" si="124"/>
        <v>0</v>
      </c>
      <c r="BR45" s="19">
        <f t="shared" si="124"/>
        <v>0</v>
      </c>
      <c r="BS45" s="19">
        <f t="shared" si="124"/>
        <v>0</v>
      </c>
      <c r="BT45" s="19">
        <f t="shared" si="124"/>
        <v>0</v>
      </c>
      <c r="BU45" s="19">
        <f t="shared" si="124"/>
        <v>0</v>
      </c>
      <c r="BV45" s="19">
        <f t="shared" si="124"/>
        <v>0</v>
      </c>
      <c r="BW45" s="19">
        <f t="shared" si="124"/>
        <v>0</v>
      </c>
      <c r="BX45" s="19">
        <f t="shared" si="124"/>
        <v>0</v>
      </c>
      <c r="BY45" s="19">
        <f t="shared" si="124"/>
        <v>0</v>
      </c>
      <c r="BZ45" s="19"/>
      <c r="CB45" s="9" t="str">
        <f t="shared" si="80"/>
        <v>201611</v>
      </c>
      <c r="CC45" s="19">
        <f t="shared" si="125"/>
        <v>0</v>
      </c>
      <c r="CD45" s="19">
        <f t="shared" si="125"/>
        <v>0</v>
      </c>
      <c r="CE45" s="19">
        <f t="shared" si="125"/>
        <v>0</v>
      </c>
      <c r="CF45" s="19">
        <f t="shared" si="125"/>
        <v>0</v>
      </c>
      <c r="CG45" s="19">
        <f t="shared" si="125"/>
        <v>0</v>
      </c>
      <c r="CH45" s="19">
        <f t="shared" si="125"/>
        <v>0</v>
      </c>
      <c r="CI45" s="19">
        <f t="shared" si="125"/>
        <v>0</v>
      </c>
      <c r="CJ45" s="19">
        <f t="shared" si="125"/>
        <v>0</v>
      </c>
      <c r="CK45" s="19">
        <f t="shared" si="125"/>
        <v>0</v>
      </c>
      <c r="CL45" s="19">
        <f t="shared" si="125"/>
        <v>0</v>
      </c>
      <c r="CM45" s="19">
        <f t="shared" si="125"/>
        <v>0</v>
      </c>
      <c r="CN45" s="19">
        <f t="shared" si="125"/>
        <v>0</v>
      </c>
      <c r="CO45" s="19">
        <f t="shared" si="125"/>
        <v>0</v>
      </c>
      <c r="CP45" s="19">
        <f t="shared" si="125"/>
        <v>0</v>
      </c>
      <c r="CQ45" s="19">
        <f t="shared" si="125"/>
        <v>0</v>
      </c>
      <c r="CT45" s="9" t="str">
        <f t="shared" si="82"/>
        <v>201611</v>
      </c>
      <c r="CU45" s="19">
        <f t="shared" si="126"/>
        <v>0</v>
      </c>
      <c r="CV45" s="19">
        <f t="shared" si="126"/>
        <v>0</v>
      </c>
      <c r="CW45" s="19">
        <f t="shared" si="126"/>
        <v>0</v>
      </c>
      <c r="CX45" s="19">
        <f t="shared" si="126"/>
        <v>0</v>
      </c>
      <c r="CY45" s="19">
        <f t="shared" si="126"/>
        <v>0</v>
      </c>
      <c r="CZ45" s="19">
        <f t="shared" si="126"/>
        <v>0</v>
      </c>
      <c r="DA45" s="19">
        <f t="shared" si="126"/>
        <v>0</v>
      </c>
      <c r="DB45" s="19">
        <f t="shared" si="126"/>
        <v>0</v>
      </c>
      <c r="DC45" s="19">
        <f t="shared" si="126"/>
        <v>0</v>
      </c>
      <c r="DD45" s="19">
        <f t="shared" si="126"/>
        <v>0</v>
      </c>
      <c r="DE45" s="19">
        <f t="shared" si="126"/>
        <v>0</v>
      </c>
      <c r="DF45" s="19">
        <f t="shared" si="126"/>
        <v>0</v>
      </c>
      <c r="DG45" s="19">
        <f t="shared" si="126"/>
        <v>0</v>
      </c>
      <c r="DH45" s="19">
        <f t="shared" si="126"/>
        <v>0</v>
      </c>
      <c r="DI45" s="19">
        <f t="shared" si="126"/>
        <v>0</v>
      </c>
    </row>
    <row r="46" spans="26:113" x14ac:dyDescent="0.2">
      <c r="Z46" s="9" t="str">
        <f t="shared" si="84"/>
        <v>201612</v>
      </c>
      <c r="AA46" s="19">
        <f t="shared" ref="AA46:AO46" si="128">IFERROR(AA20/$AA20,0)</f>
        <v>0</v>
      </c>
      <c r="AB46" s="19">
        <f t="shared" si="128"/>
        <v>0</v>
      </c>
      <c r="AC46" s="19">
        <f t="shared" si="128"/>
        <v>0</v>
      </c>
      <c r="AD46" s="19">
        <f t="shared" si="128"/>
        <v>0</v>
      </c>
      <c r="AE46" s="19">
        <f t="shared" si="128"/>
        <v>0</v>
      </c>
      <c r="AF46" s="19">
        <f t="shared" si="128"/>
        <v>0</v>
      </c>
      <c r="AG46" s="19">
        <f t="shared" si="128"/>
        <v>0</v>
      </c>
      <c r="AH46" s="19">
        <f t="shared" si="128"/>
        <v>0</v>
      </c>
      <c r="AI46" s="19">
        <f t="shared" si="128"/>
        <v>0</v>
      </c>
      <c r="AJ46" s="19">
        <f t="shared" si="128"/>
        <v>0</v>
      </c>
      <c r="AK46" s="19">
        <f t="shared" si="128"/>
        <v>0</v>
      </c>
      <c r="AL46" s="19">
        <f t="shared" si="128"/>
        <v>0</v>
      </c>
      <c r="AM46" s="19">
        <f t="shared" si="128"/>
        <v>0</v>
      </c>
      <c r="AN46" s="19">
        <f t="shared" si="128"/>
        <v>0</v>
      </c>
      <c r="AO46" s="19">
        <f t="shared" si="128"/>
        <v>0</v>
      </c>
      <c r="AP46" s="19"/>
      <c r="AQ46" s="19"/>
      <c r="AR46" s="9" t="str">
        <f t="shared" si="86"/>
        <v>201612</v>
      </c>
      <c r="AS46" s="19">
        <f t="shared" si="123"/>
        <v>0</v>
      </c>
      <c r="AT46" s="19">
        <f t="shared" si="123"/>
        <v>0</v>
      </c>
      <c r="AU46" s="19">
        <f t="shared" si="123"/>
        <v>0</v>
      </c>
      <c r="AV46" s="19">
        <f t="shared" si="123"/>
        <v>0</v>
      </c>
      <c r="AW46" s="19">
        <f t="shared" si="123"/>
        <v>0</v>
      </c>
      <c r="AX46" s="19">
        <f t="shared" si="123"/>
        <v>0</v>
      </c>
      <c r="AY46" s="19">
        <f t="shared" si="123"/>
        <v>0</v>
      </c>
      <c r="AZ46" s="19">
        <f t="shared" si="123"/>
        <v>0</v>
      </c>
      <c r="BA46" s="19">
        <f t="shared" si="123"/>
        <v>0</v>
      </c>
      <c r="BB46" s="19">
        <f t="shared" si="123"/>
        <v>0</v>
      </c>
      <c r="BC46" s="19">
        <f t="shared" si="123"/>
        <v>0</v>
      </c>
      <c r="BD46" s="19">
        <f t="shared" si="123"/>
        <v>0</v>
      </c>
      <c r="BE46" s="19">
        <f t="shared" si="123"/>
        <v>0</v>
      </c>
      <c r="BF46" s="19">
        <f t="shared" si="123"/>
        <v>0</v>
      </c>
      <c r="BG46" s="19">
        <f t="shared" si="123"/>
        <v>0</v>
      </c>
      <c r="BH46" s="19"/>
      <c r="BI46" s="19"/>
      <c r="BJ46" s="9" t="str">
        <f t="shared" si="88"/>
        <v>201612</v>
      </c>
      <c r="BK46" s="19">
        <f t="shared" si="124"/>
        <v>0</v>
      </c>
      <c r="BL46" s="19">
        <f t="shared" si="124"/>
        <v>0</v>
      </c>
      <c r="BM46" s="19">
        <f t="shared" si="124"/>
        <v>0</v>
      </c>
      <c r="BN46" s="19">
        <f t="shared" si="124"/>
        <v>0</v>
      </c>
      <c r="BO46" s="19">
        <f t="shared" si="124"/>
        <v>0</v>
      </c>
      <c r="BP46" s="19">
        <f t="shared" si="124"/>
        <v>0</v>
      </c>
      <c r="BQ46" s="19">
        <f t="shared" si="124"/>
        <v>0</v>
      </c>
      <c r="BR46" s="19">
        <f t="shared" si="124"/>
        <v>0</v>
      </c>
      <c r="BS46" s="19">
        <f t="shared" si="124"/>
        <v>0</v>
      </c>
      <c r="BT46" s="19">
        <f t="shared" si="124"/>
        <v>0</v>
      </c>
      <c r="BU46" s="19">
        <f t="shared" si="124"/>
        <v>0</v>
      </c>
      <c r="BV46" s="19">
        <f t="shared" si="124"/>
        <v>0</v>
      </c>
      <c r="BW46" s="19">
        <f t="shared" si="124"/>
        <v>0</v>
      </c>
      <c r="BX46" s="19">
        <f t="shared" si="124"/>
        <v>0</v>
      </c>
      <c r="BY46" s="19">
        <f t="shared" si="124"/>
        <v>0</v>
      </c>
      <c r="BZ46" s="19"/>
      <c r="CB46" s="9" t="str">
        <f t="shared" si="80"/>
        <v>201612</v>
      </c>
      <c r="CC46" s="19">
        <f t="shared" si="125"/>
        <v>0</v>
      </c>
      <c r="CD46" s="19">
        <f t="shared" si="125"/>
        <v>0</v>
      </c>
      <c r="CE46" s="19">
        <f t="shared" si="125"/>
        <v>0</v>
      </c>
      <c r="CF46" s="19">
        <f t="shared" si="125"/>
        <v>0</v>
      </c>
      <c r="CG46" s="19">
        <f t="shared" si="125"/>
        <v>0</v>
      </c>
      <c r="CH46" s="19">
        <f t="shared" si="125"/>
        <v>0</v>
      </c>
      <c r="CI46" s="19">
        <f t="shared" si="125"/>
        <v>0</v>
      </c>
      <c r="CJ46" s="19">
        <f t="shared" si="125"/>
        <v>0</v>
      </c>
      <c r="CK46" s="19">
        <f t="shared" si="125"/>
        <v>0</v>
      </c>
      <c r="CL46" s="19">
        <f t="shared" si="125"/>
        <v>0</v>
      </c>
      <c r="CM46" s="19">
        <f t="shared" si="125"/>
        <v>0</v>
      </c>
      <c r="CN46" s="19">
        <f t="shared" si="125"/>
        <v>0</v>
      </c>
      <c r="CO46" s="19">
        <f t="shared" si="125"/>
        <v>0</v>
      </c>
      <c r="CP46" s="19">
        <f t="shared" si="125"/>
        <v>0</v>
      </c>
      <c r="CQ46" s="19">
        <f t="shared" si="125"/>
        <v>0</v>
      </c>
      <c r="CT46" s="9" t="str">
        <f t="shared" si="82"/>
        <v>201612</v>
      </c>
      <c r="CU46" s="19">
        <f t="shared" si="126"/>
        <v>0</v>
      </c>
      <c r="CV46" s="19">
        <f t="shared" si="126"/>
        <v>0</v>
      </c>
      <c r="CW46" s="19">
        <f t="shared" si="126"/>
        <v>0</v>
      </c>
      <c r="CX46" s="19">
        <f t="shared" si="126"/>
        <v>0</v>
      </c>
      <c r="CY46" s="19">
        <f t="shared" si="126"/>
        <v>0</v>
      </c>
      <c r="CZ46" s="19">
        <f t="shared" si="126"/>
        <v>0</v>
      </c>
      <c r="DA46" s="19">
        <f t="shared" si="126"/>
        <v>0</v>
      </c>
      <c r="DB46" s="19">
        <f t="shared" si="126"/>
        <v>0</v>
      </c>
      <c r="DC46" s="19">
        <f t="shared" si="126"/>
        <v>0</v>
      </c>
      <c r="DD46" s="19">
        <f t="shared" si="126"/>
        <v>0</v>
      </c>
      <c r="DE46" s="19">
        <f t="shared" si="126"/>
        <v>0</v>
      </c>
      <c r="DF46" s="19">
        <f t="shared" si="126"/>
        <v>0</v>
      </c>
      <c r="DG46" s="19">
        <f t="shared" si="126"/>
        <v>0</v>
      </c>
      <c r="DH46" s="19">
        <f t="shared" si="126"/>
        <v>0</v>
      </c>
      <c r="DI46" s="19">
        <f t="shared" si="126"/>
        <v>0</v>
      </c>
    </row>
    <row r="47" spans="26:113" x14ac:dyDescent="0.2">
      <c r="Z47" s="9" t="str">
        <f t="shared" si="84"/>
        <v>201701</v>
      </c>
      <c r="AA47" s="19">
        <f t="shared" ref="AA47:AO47" si="129">IFERROR(AA21/$AA21,0)</f>
        <v>0</v>
      </c>
      <c r="AB47" s="19">
        <f t="shared" si="129"/>
        <v>0</v>
      </c>
      <c r="AC47" s="19">
        <f t="shared" si="129"/>
        <v>0</v>
      </c>
      <c r="AD47" s="19">
        <f t="shared" si="129"/>
        <v>0</v>
      </c>
      <c r="AE47" s="19">
        <f t="shared" si="129"/>
        <v>0</v>
      </c>
      <c r="AF47" s="19">
        <f t="shared" si="129"/>
        <v>0</v>
      </c>
      <c r="AG47" s="19">
        <f t="shared" si="129"/>
        <v>0</v>
      </c>
      <c r="AH47" s="19">
        <f t="shared" si="129"/>
        <v>0</v>
      </c>
      <c r="AI47" s="19">
        <f t="shared" si="129"/>
        <v>0</v>
      </c>
      <c r="AJ47" s="19">
        <f t="shared" si="129"/>
        <v>0</v>
      </c>
      <c r="AK47" s="19">
        <f t="shared" si="129"/>
        <v>0</v>
      </c>
      <c r="AL47" s="19">
        <f t="shared" si="129"/>
        <v>0</v>
      </c>
      <c r="AM47" s="19">
        <f t="shared" si="129"/>
        <v>0</v>
      </c>
      <c r="AN47" s="19">
        <f t="shared" si="129"/>
        <v>0</v>
      </c>
      <c r="AO47" s="19">
        <f t="shared" si="129"/>
        <v>0</v>
      </c>
      <c r="AP47" s="19"/>
      <c r="AQ47" s="19"/>
      <c r="AR47" s="9" t="str">
        <f t="shared" si="86"/>
        <v>201701</v>
      </c>
      <c r="AS47" s="19">
        <f t="shared" si="123"/>
        <v>0</v>
      </c>
      <c r="AT47" s="19">
        <f t="shared" si="123"/>
        <v>0</v>
      </c>
      <c r="AU47" s="19">
        <f t="shared" si="123"/>
        <v>0</v>
      </c>
      <c r="AV47" s="19">
        <f t="shared" si="123"/>
        <v>0</v>
      </c>
      <c r="AW47" s="19">
        <f t="shared" si="123"/>
        <v>0</v>
      </c>
      <c r="AX47" s="19">
        <f t="shared" si="123"/>
        <v>0</v>
      </c>
      <c r="AY47" s="19">
        <f t="shared" si="123"/>
        <v>0</v>
      </c>
      <c r="AZ47" s="19">
        <f t="shared" si="123"/>
        <v>0</v>
      </c>
      <c r="BA47" s="19">
        <f t="shared" si="123"/>
        <v>0</v>
      </c>
      <c r="BB47" s="19">
        <f t="shared" si="123"/>
        <v>0</v>
      </c>
      <c r="BC47" s="19">
        <f t="shared" si="123"/>
        <v>0</v>
      </c>
      <c r="BD47" s="19">
        <f t="shared" si="123"/>
        <v>0</v>
      </c>
      <c r="BE47" s="19">
        <f t="shared" si="123"/>
        <v>0</v>
      </c>
      <c r="BF47" s="19">
        <f t="shared" si="123"/>
        <v>0</v>
      </c>
      <c r="BG47" s="19">
        <f t="shared" si="123"/>
        <v>0</v>
      </c>
      <c r="BH47" s="19"/>
      <c r="BI47" s="19"/>
      <c r="BJ47" s="9" t="str">
        <f t="shared" si="88"/>
        <v>201701</v>
      </c>
      <c r="BK47" s="19">
        <f t="shared" si="124"/>
        <v>0</v>
      </c>
      <c r="BL47" s="19">
        <f t="shared" si="124"/>
        <v>0</v>
      </c>
      <c r="BM47" s="19">
        <f t="shared" si="124"/>
        <v>0</v>
      </c>
      <c r="BN47" s="19">
        <f t="shared" si="124"/>
        <v>0</v>
      </c>
      <c r="BO47" s="19">
        <f t="shared" si="124"/>
        <v>0</v>
      </c>
      <c r="BP47" s="19">
        <f t="shared" si="124"/>
        <v>0</v>
      </c>
      <c r="BQ47" s="19">
        <f t="shared" si="124"/>
        <v>0</v>
      </c>
      <c r="BR47" s="19">
        <f t="shared" si="124"/>
        <v>0</v>
      </c>
      <c r="BS47" s="19">
        <f t="shared" si="124"/>
        <v>0</v>
      </c>
      <c r="BT47" s="19">
        <f t="shared" si="124"/>
        <v>0</v>
      </c>
      <c r="BU47" s="19">
        <f t="shared" si="124"/>
        <v>0</v>
      </c>
      <c r="BV47" s="19">
        <f t="shared" si="124"/>
        <v>0</v>
      </c>
      <c r="BW47" s="19">
        <f t="shared" si="124"/>
        <v>0</v>
      </c>
      <c r="BX47" s="19">
        <f t="shared" si="124"/>
        <v>0</v>
      </c>
      <c r="BY47" s="19">
        <f t="shared" si="124"/>
        <v>0</v>
      </c>
      <c r="BZ47" s="19"/>
      <c r="CB47" s="9" t="str">
        <f t="shared" si="80"/>
        <v>201701</v>
      </c>
      <c r="CC47" s="19">
        <f t="shared" si="125"/>
        <v>0</v>
      </c>
      <c r="CD47" s="19">
        <f t="shared" si="125"/>
        <v>0</v>
      </c>
      <c r="CE47" s="19">
        <f t="shared" si="125"/>
        <v>0</v>
      </c>
      <c r="CF47" s="19">
        <f t="shared" si="125"/>
        <v>0</v>
      </c>
      <c r="CG47" s="19">
        <f t="shared" si="125"/>
        <v>0</v>
      </c>
      <c r="CH47" s="19">
        <f t="shared" si="125"/>
        <v>0</v>
      </c>
      <c r="CI47" s="19">
        <f t="shared" si="125"/>
        <v>0</v>
      </c>
      <c r="CJ47" s="19">
        <f t="shared" si="125"/>
        <v>0</v>
      </c>
      <c r="CK47" s="19">
        <f t="shared" si="125"/>
        <v>0</v>
      </c>
      <c r="CL47" s="19">
        <f t="shared" si="125"/>
        <v>0</v>
      </c>
      <c r="CM47" s="19">
        <f t="shared" si="125"/>
        <v>0</v>
      </c>
      <c r="CN47" s="19">
        <f t="shared" si="125"/>
        <v>0</v>
      </c>
      <c r="CO47" s="19">
        <f t="shared" si="125"/>
        <v>0</v>
      </c>
      <c r="CP47" s="19">
        <f t="shared" si="125"/>
        <v>0</v>
      </c>
      <c r="CQ47" s="19">
        <f t="shared" si="125"/>
        <v>0</v>
      </c>
      <c r="CT47" s="9" t="str">
        <f t="shared" si="82"/>
        <v>201701</v>
      </c>
      <c r="CU47" s="19">
        <f t="shared" si="126"/>
        <v>0</v>
      </c>
      <c r="CV47" s="19">
        <f t="shared" si="126"/>
        <v>0</v>
      </c>
      <c r="CW47" s="19">
        <f t="shared" si="126"/>
        <v>0</v>
      </c>
      <c r="CX47" s="19">
        <f t="shared" si="126"/>
        <v>0</v>
      </c>
      <c r="CY47" s="19">
        <f t="shared" si="126"/>
        <v>0</v>
      </c>
      <c r="CZ47" s="19">
        <f t="shared" si="126"/>
        <v>0</v>
      </c>
      <c r="DA47" s="19">
        <f t="shared" si="126"/>
        <v>0</v>
      </c>
      <c r="DB47" s="19">
        <f t="shared" si="126"/>
        <v>0</v>
      </c>
      <c r="DC47" s="19">
        <f t="shared" si="126"/>
        <v>0</v>
      </c>
      <c r="DD47" s="19">
        <f t="shared" si="126"/>
        <v>0</v>
      </c>
      <c r="DE47" s="19">
        <f t="shared" si="126"/>
        <v>0</v>
      </c>
      <c r="DF47" s="19">
        <f t="shared" si="126"/>
        <v>0</v>
      </c>
      <c r="DG47" s="19">
        <f t="shared" si="126"/>
        <v>0</v>
      </c>
      <c r="DH47" s="19">
        <f t="shared" si="126"/>
        <v>0</v>
      </c>
      <c r="DI47" s="19">
        <f t="shared" si="126"/>
        <v>0</v>
      </c>
    </row>
    <row r="48" spans="26:113" x14ac:dyDescent="0.2">
      <c r="Z48" s="9" t="str">
        <f t="shared" si="84"/>
        <v>201702</v>
      </c>
      <c r="AA48" s="19">
        <f t="shared" ref="AA48:AO48" si="130">IFERROR(AA22/$AA22,0)</f>
        <v>0</v>
      </c>
      <c r="AB48" s="19">
        <f t="shared" si="130"/>
        <v>0</v>
      </c>
      <c r="AC48" s="19">
        <f t="shared" si="130"/>
        <v>0</v>
      </c>
      <c r="AD48" s="19">
        <f t="shared" si="130"/>
        <v>0</v>
      </c>
      <c r="AE48" s="19">
        <f t="shared" si="130"/>
        <v>0</v>
      </c>
      <c r="AF48" s="19">
        <f t="shared" si="130"/>
        <v>0</v>
      </c>
      <c r="AG48" s="19">
        <f t="shared" si="130"/>
        <v>0</v>
      </c>
      <c r="AH48" s="19">
        <f t="shared" si="130"/>
        <v>0</v>
      </c>
      <c r="AI48" s="19">
        <f t="shared" si="130"/>
        <v>0</v>
      </c>
      <c r="AJ48" s="19">
        <f t="shared" si="130"/>
        <v>0</v>
      </c>
      <c r="AK48" s="19">
        <f t="shared" si="130"/>
        <v>0</v>
      </c>
      <c r="AL48" s="19">
        <f t="shared" si="130"/>
        <v>0</v>
      </c>
      <c r="AM48" s="19">
        <f t="shared" si="130"/>
        <v>0</v>
      </c>
      <c r="AN48" s="19">
        <f t="shared" si="130"/>
        <v>0</v>
      </c>
      <c r="AO48" s="19">
        <f t="shared" si="130"/>
        <v>0</v>
      </c>
      <c r="AP48" s="19"/>
      <c r="AQ48" s="19"/>
      <c r="AR48" s="9" t="str">
        <f t="shared" si="86"/>
        <v>201702</v>
      </c>
      <c r="AS48" s="19">
        <f t="shared" si="123"/>
        <v>0</v>
      </c>
      <c r="AT48" s="19">
        <f t="shared" si="123"/>
        <v>0</v>
      </c>
      <c r="AU48" s="19">
        <f t="shared" si="123"/>
        <v>0</v>
      </c>
      <c r="AV48" s="19">
        <f t="shared" si="123"/>
        <v>0</v>
      </c>
      <c r="AW48" s="19">
        <f t="shared" si="123"/>
        <v>0</v>
      </c>
      <c r="AX48" s="19">
        <f t="shared" si="123"/>
        <v>0</v>
      </c>
      <c r="AY48" s="19">
        <f t="shared" si="123"/>
        <v>0</v>
      </c>
      <c r="AZ48" s="19">
        <f t="shared" si="123"/>
        <v>0</v>
      </c>
      <c r="BA48" s="19">
        <f t="shared" si="123"/>
        <v>0</v>
      </c>
      <c r="BB48" s="19">
        <f t="shared" si="123"/>
        <v>0</v>
      </c>
      <c r="BC48" s="19">
        <f t="shared" si="123"/>
        <v>0</v>
      </c>
      <c r="BD48" s="19">
        <f t="shared" si="123"/>
        <v>0</v>
      </c>
      <c r="BE48" s="19">
        <f t="shared" si="123"/>
        <v>0</v>
      </c>
      <c r="BF48" s="19">
        <f t="shared" si="123"/>
        <v>0</v>
      </c>
      <c r="BG48" s="19">
        <f t="shared" si="123"/>
        <v>0</v>
      </c>
      <c r="BH48" s="19"/>
      <c r="BI48" s="19"/>
      <c r="BJ48" s="9" t="str">
        <f t="shared" si="88"/>
        <v>201702</v>
      </c>
      <c r="BK48" s="19">
        <f t="shared" si="124"/>
        <v>0</v>
      </c>
      <c r="BL48" s="19">
        <f t="shared" si="124"/>
        <v>0</v>
      </c>
      <c r="BM48" s="19">
        <f t="shared" si="124"/>
        <v>0</v>
      </c>
      <c r="BN48" s="19">
        <f t="shared" si="124"/>
        <v>0</v>
      </c>
      <c r="BO48" s="19">
        <f t="shared" si="124"/>
        <v>0</v>
      </c>
      <c r="BP48" s="19">
        <f t="shared" si="124"/>
        <v>0</v>
      </c>
      <c r="BQ48" s="19">
        <f t="shared" si="124"/>
        <v>0</v>
      </c>
      <c r="BR48" s="19">
        <f t="shared" si="124"/>
        <v>0</v>
      </c>
      <c r="BS48" s="19">
        <f t="shared" si="124"/>
        <v>0</v>
      </c>
      <c r="BT48" s="19">
        <f t="shared" si="124"/>
        <v>0</v>
      </c>
      <c r="BU48" s="19">
        <f t="shared" si="124"/>
        <v>0</v>
      </c>
      <c r="BV48" s="19">
        <f t="shared" si="124"/>
        <v>0</v>
      </c>
      <c r="BW48" s="19">
        <f t="shared" si="124"/>
        <v>0</v>
      </c>
      <c r="BX48" s="19">
        <f t="shared" si="124"/>
        <v>0</v>
      </c>
      <c r="BY48" s="19">
        <f t="shared" si="124"/>
        <v>0</v>
      </c>
      <c r="BZ48" s="19"/>
      <c r="CB48" s="9" t="str">
        <f t="shared" si="80"/>
        <v>201702</v>
      </c>
      <c r="CC48" s="19">
        <f t="shared" si="125"/>
        <v>0</v>
      </c>
      <c r="CD48" s="19">
        <f t="shared" si="125"/>
        <v>0</v>
      </c>
      <c r="CE48" s="19">
        <f t="shared" si="125"/>
        <v>0</v>
      </c>
      <c r="CF48" s="19">
        <f t="shared" si="125"/>
        <v>0</v>
      </c>
      <c r="CG48" s="19">
        <f t="shared" si="125"/>
        <v>0</v>
      </c>
      <c r="CH48" s="19">
        <f t="shared" si="125"/>
        <v>0</v>
      </c>
      <c r="CI48" s="19">
        <f t="shared" si="125"/>
        <v>0</v>
      </c>
      <c r="CJ48" s="19">
        <f t="shared" si="125"/>
        <v>0</v>
      </c>
      <c r="CK48" s="19">
        <f t="shared" si="125"/>
        <v>0</v>
      </c>
      <c r="CL48" s="19">
        <f t="shared" si="125"/>
        <v>0</v>
      </c>
      <c r="CM48" s="19">
        <f t="shared" si="125"/>
        <v>0</v>
      </c>
      <c r="CN48" s="19">
        <f t="shared" si="125"/>
        <v>0</v>
      </c>
      <c r="CO48" s="19">
        <f t="shared" si="125"/>
        <v>0</v>
      </c>
      <c r="CP48" s="19">
        <f t="shared" si="125"/>
        <v>0</v>
      </c>
      <c r="CQ48" s="19">
        <f t="shared" si="125"/>
        <v>0</v>
      </c>
      <c r="CT48" s="9" t="str">
        <f t="shared" si="82"/>
        <v>201702</v>
      </c>
      <c r="CU48" s="19">
        <f t="shared" si="126"/>
        <v>0</v>
      </c>
      <c r="CV48" s="19">
        <f t="shared" si="126"/>
        <v>0</v>
      </c>
      <c r="CW48" s="19">
        <f t="shared" si="126"/>
        <v>0</v>
      </c>
      <c r="CX48" s="19">
        <f t="shared" si="126"/>
        <v>0</v>
      </c>
      <c r="CY48" s="19">
        <f t="shared" si="126"/>
        <v>0</v>
      </c>
      <c r="CZ48" s="19">
        <f t="shared" si="126"/>
        <v>0</v>
      </c>
      <c r="DA48" s="19">
        <f t="shared" si="126"/>
        <v>0</v>
      </c>
      <c r="DB48" s="19">
        <f t="shared" si="126"/>
        <v>0</v>
      </c>
      <c r="DC48" s="19">
        <f t="shared" si="126"/>
        <v>0</v>
      </c>
      <c r="DD48" s="19">
        <f t="shared" si="126"/>
        <v>0</v>
      </c>
      <c r="DE48" s="19">
        <f t="shared" si="126"/>
        <v>0</v>
      </c>
      <c r="DF48" s="19">
        <f t="shared" si="126"/>
        <v>0</v>
      </c>
      <c r="DG48" s="19">
        <f t="shared" si="126"/>
        <v>0</v>
      </c>
      <c r="DH48" s="19">
        <f t="shared" si="126"/>
        <v>0</v>
      </c>
      <c r="DI48" s="19">
        <f t="shared" si="126"/>
        <v>0</v>
      </c>
    </row>
    <row r="49" spans="26:113" x14ac:dyDescent="0.2">
      <c r="Z49" s="9" t="str">
        <f t="shared" si="84"/>
        <v>201703</v>
      </c>
      <c r="AA49" s="19">
        <f t="shared" ref="AA49:AO49" si="131">IFERROR(AA23/$AA23,0)</f>
        <v>0</v>
      </c>
      <c r="AB49" s="19">
        <f t="shared" si="131"/>
        <v>0</v>
      </c>
      <c r="AC49" s="19">
        <f t="shared" si="131"/>
        <v>0</v>
      </c>
      <c r="AD49" s="19">
        <f t="shared" si="131"/>
        <v>0</v>
      </c>
      <c r="AE49" s="19">
        <f t="shared" si="131"/>
        <v>0</v>
      </c>
      <c r="AF49" s="19">
        <f t="shared" si="131"/>
        <v>0</v>
      </c>
      <c r="AG49" s="19">
        <f t="shared" si="131"/>
        <v>0</v>
      </c>
      <c r="AH49" s="19">
        <f t="shared" si="131"/>
        <v>0</v>
      </c>
      <c r="AI49" s="19">
        <f t="shared" si="131"/>
        <v>0</v>
      </c>
      <c r="AJ49" s="19">
        <f t="shared" si="131"/>
        <v>0</v>
      </c>
      <c r="AK49" s="19">
        <f t="shared" si="131"/>
        <v>0</v>
      </c>
      <c r="AL49" s="19">
        <f t="shared" si="131"/>
        <v>0</v>
      </c>
      <c r="AM49" s="19">
        <f t="shared" si="131"/>
        <v>0</v>
      </c>
      <c r="AN49" s="19">
        <f t="shared" si="131"/>
        <v>0</v>
      </c>
      <c r="AO49" s="19">
        <f t="shared" si="131"/>
        <v>0</v>
      </c>
      <c r="AP49" s="19"/>
      <c r="AQ49" s="19"/>
      <c r="AR49" s="9" t="str">
        <f t="shared" si="86"/>
        <v>201703</v>
      </c>
      <c r="AS49" s="19">
        <f t="shared" si="123"/>
        <v>0</v>
      </c>
      <c r="AT49" s="19">
        <f t="shared" si="123"/>
        <v>0</v>
      </c>
      <c r="AU49" s="19">
        <f t="shared" si="123"/>
        <v>0</v>
      </c>
      <c r="AV49" s="19">
        <f t="shared" si="123"/>
        <v>0</v>
      </c>
      <c r="AW49" s="19">
        <f t="shared" si="123"/>
        <v>0</v>
      </c>
      <c r="AX49" s="19">
        <f t="shared" si="123"/>
        <v>0</v>
      </c>
      <c r="AY49" s="19">
        <f t="shared" si="123"/>
        <v>0</v>
      </c>
      <c r="AZ49" s="19">
        <f t="shared" si="123"/>
        <v>0</v>
      </c>
      <c r="BA49" s="19">
        <f t="shared" si="123"/>
        <v>0</v>
      </c>
      <c r="BB49" s="19">
        <f t="shared" si="123"/>
        <v>0</v>
      </c>
      <c r="BC49" s="19">
        <f t="shared" si="123"/>
        <v>0</v>
      </c>
      <c r="BD49" s="19">
        <f t="shared" si="123"/>
        <v>0</v>
      </c>
      <c r="BE49" s="19">
        <f t="shared" si="123"/>
        <v>0</v>
      </c>
      <c r="BF49" s="19">
        <f t="shared" si="123"/>
        <v>0</v>
      </c>
      <c r="BG49" s="19">
        <f t="shared" si="123"/>
        <v>0</v>
      </c>
      <c r="BH49" s="19"/>
      <c r="BI49" s="19"/>
      <c r="BJ49" s="9" t="str">
        <f t="shared" si="88"/>
        <v>201703</v>
      </c>
      <c r="BK49" s="19">
        <f t="shared" si="124"/>
        <v>0</v>
      </c>
      <c r="BL49" s="19">
        <f t="shared" si="124"/>
        <v>0</v>
      </c>
      <c r="BM49" s="19">
        <f t="shared" si="124"/>
        <v>0</v>
      </c>
      <c r="BN49" s="19">
        <f t="shared" si="124"/>
        <v>0</v>
      </c>
      <c r="BO49" s="19">
        <f t="shared" si="124"/>
        <v>0</v>
      </c>
      <c r="BP49" s="19">
        <f t="shared" si="124"/>
        <v>0</v>
      </c>
      <c r="BQ49" s="19">
        <f t="shared" si="124"/>
        <v>0</v>
      </c>
      <c r="BR49" s="19">
        <f t="shared" si="124"/>
        <v>0</v>
      </c>
      <c r="BS49" s="19">
        <f t="shared" si="124"/>
        <v>0</v>
      </c>
      <c r="BT49" s="19">
        <f t="shared" si="124"/>
        <v>0</v>
      </c>
      <c r="BU49" s="19">
        <f t="shared" si="124"/>
        <v>0</v>
      </c>
      <c r="BV49" s="19">
        <f t="shared" si="124"/>
        <v>0</v>
      </c>
      <c r="BW49" s="19">
        <f t="shared" si="124"/>
        <v>0</v>
      </c>
      <c r="BX49" s="19">
        <f t="shared" si="124"/>
        <v>0</v>
      </c>
      <c r="BY49" s="19">
        <f t="shared" si="124"/>
        <v>0</v>
      </c>
      <c r="BZ49" s="19"/>
      <c r="CB49" s="9" t="str">
        <f t="shared" si="80"/>
        <v>201703</v>
      </c>
      <c r="CC49" s="19">
        <f t="shared" si="125"/>
        <v>0</v>
      </c>
      <c r="CD49" s="19">
        <f t="shared" si="125"/>
        <v>0</v>
      </c>
      <c r="CE49" s="19">
        <f t="shared" si="125"/>
        <v>0</v>
      </c>
      <c r="CF49" s="19">
        <f t="shared" si="125"/>
        <v>0</v>
      </c>
      <c r="CG49" s="19">
        <f t="shared" si="125"/>
        <v>0</v>
      </c>
      <c r="CH49" s="19">
        <f t="shared" si="125"/>
        <v>0</v>
      </c>
      <c r="CI49" s="19">
        <f t="shared" si="125"/>
        <v>0</v>
      </c>
      <c r="CJ49" s="19">
        <f t="shared" si="125"/>
        <v>0</v>
      </c>
      <c r="CK49" s="19">
        <f t="shared" si="125"/>
        <v>0</v>
      </c>
      <c r="CL49" s="19">
        <f t="shared" si="125"/>
        <v>0</v>
      </c>
      <c r="CM49" s="19">
        <f t="shared" si="125"/>
        <v>0</v>
      </c>
      <c r="CN49" s="19">
        <f t="shared" si="125"/>
        <v>0</v>
      </c>
      <c r="CO49" s="19">
        <f t="shared" si="125"/>
        <v>0</v>
      </c>
      <c r="CP49" s="19">
        <f t="shared" si="125"/>
        <v>0</v>
      </c>
      <c r="CQ49" s="19">
        <f t="shared" si="125"/>
        <v>0</v>
      </c>
      <c r="CT49" s="9" t="str">
        <f t="shared" si="82"/>
        <v>201703</v>
      </c>
      <c r="CU49" s="19">
        <f t="shared" si="126"/>
        <v>0</v>
      </c>
      <c r="CV49" s="19">
        <f t="shared" si="126"/>
        <v>0</v>
      </c>
      <c r="CW49" s="19">
        <f t="shared" si="126"/>
        <v>0</v>
      </c>
      <c r="CX49" s="19">
        <f t="shared" si="126"/>
        <v>0</v>
      </c>
      <c r="CY49" s="19">
        <f t="shared" si="126"/>
        <v>0</v>
      </c>
      <c r="CZ49" s="19">
        <f t="shared" si="126"/>
        <v>0</v>
      </c>
      <c r="DA49" s="19">
        <f t="shared" si="126"/>
        <v>0</v>
      </c>
      <c r="DB49" s="19">
        <f t="shared" si="126"/>
        <v>0</v>
      </c>
      <c r="DC49" s="19">
        <f t="shared" si="126"/>
        <v>0</v>
      </c>
      <c r="DD49" s="19">
        <f t="shared" si="126"/>
        <v>0</v>
      </c>
      <c r="DE49" s="19">
        <f t="shared" si="126"/>
        <v>0</v>
      </c>
      <c r="DF49" s="19">
        <f t="shared" si="126"/>
        <v>0</v>
      </c>
      <c r="DG49" s="19">
        <f t="shared" si="126"/>
        <v>0</v>
      </c>
      <c r="DH49" s="19">
        <f t="shared" si="126"/>
        <v>0</v>
      </c>
      <c r="DI49" s="19">
        <f t="shared" si="126"/>
        <v>0</v>
      </c>
    </row>
    <row r="50" spans="26:113" x14ac:dyDescent="0.2">
      <c r="Z50" s="9" t="str">
        <f t="shared" si="84"/>
        <v>201704</v>
      </c>
      <c r="AA50" s="19">
        <f t="shared" ref="AA50:AO50" si="132">IFERROR(AA24/$AA24,0)</f>
        <v>0</v>
      </c>
      <c r="AB50" s="19">
        <f t="shared" si="132"/>
        <v>0</v>
      </c>
      <c r="AC50" s="19">
        <f t="shared" si="132"/>
        <v>0</v>
      </c>
      <c r="AD50" s="19">
        <f t="shared" si="132"/>
        <v>0</v>
      </c>
      <c r="AE50" s="19">
        <f t="shared" si="132"/>
        <v>0</v>
      </c>
      <c r="AF50" s="19">
        <f t="shared" si="132"/>
        <v>0</v>
      </c>
      <c r="AG50" s="19">
        <f t="shared" si="132"/>
        <v>0</v>
      </c>
      <c r="AH50" s="19">
        <f t="shared" si="132"/>
        <v>0</v>
      </c>
      <c r="AI50" s="19">
        <f t="shared" si="132"/>
        <v>0</v>
      </c>
      <c r="AJ50" s="19">
        <f t="shared" si="132"/>
        <v>0</v>
      </c>
      <c r="AK50" s="19">
        <f t="shared" si="132"/>
        <v>0</v>
      </c>
      <c r="AL50" s="19">
        <f t="shared" si="132"/>
        <v>0</v>
      </c>
      <c r="AM50" s="19">
        <f t="shared" si="132"/>
        <v>0</v>
      </c>
      <c r="AN50" s="19">
        <f t="shared" si="132"/>
        <v>0</v>
      </c>
      <c r="AO50" s="19">
        <f t="shared" si="132"/>
        <v>0</v>
      </c>
      <c r="AP50" s="19"/>
      <c r="AQ50" s="19"/>
      <c r="AR50" s="9" t="str">
        <f t="shared" si="86"/>
        <v>201704</v>
      </c>
      <c r="AS50" s="19">
        <f t="shared" si="123"/>
        <v>0</v>
      </c>
      <c r="AT50" s="19">
        <f t="shared" si="123"/>
        <v>0</v>
      </c>
      <c r="AU50" s="19">
        <f t="shared" si="123"/>
        <v>0</v>
      </c>
      <c r="AV50" s="19">
        <f t="shared" si="123"/>
        <v>0</v>
      </c>
      <c r="AW50" s="19">
        <f t="shared" si="123"/>
        <v>0</v>
      </c>
      <c r="AX50" s="19">
        <f t="shared" si="123"/>
        <v>0</v>
      </c>
      <c r="AY50" s="19">
        <f t="shared" si="123"/>
        <v>0</v>
      </c>
      <c r="AZ50" s="19">
        <f t="shared" si="123"/>
        <v>0</v>
      </c>
      <c r="BA50" s="19">
        <f t="shared" si="123"/>
        <v>0</v>
      </c>
      <c r="BB50" s="19">
        <f t="shared" si="123"/>
        <v>0</v>
      </c>
      <c r="BC50" s="19">
        <f t="shared" si="123"/>
        <v>0</v>
      </c>
      <c r="BD50" s="19">
        <f t="shared" si="123"/>
        <v>0</v>
      </c>
      <c r="BE50" s="19">
        <f t="shared" si="123"/>
        <v>0</v>
      </c>
      <c r="BF50" s="19">
        <f t="shared" si="123"/>
        <v>0</v>
      </c>
      <c r="BG50" s="19">
        <f t="shared" si="123"/>
        <v>0</v>
      </c>
      <c r="BH50" s="19"/>
      <c r="BI50" s="19"/>
      <c r="BJ50" s="9" t="str">
        <f t="shared" si="88"/>
        <v>201704</v>
      </c>
      <c r="BK50" s="19">
        <f t="shared" si="124"/>
        <v>0</v>
      </c>
      <c r="BL50" s="19">
        <f t="shared" si="124"/>
        <v>0</v>
      </c>
      <c r="BM50" s="19">
        <f t="shared" si="124"/>
        <v>0</v>
      </c>
      <c r="BN50" s="19">
        <f t="shared" si="124"/>
        <v>0</v>
      </c>
      <c r="BO50" s="19">
        <f t="shared" si="124"/>
        <v>0</v>
      </c>
      <c r="BP50" s="19">
        <f t="shared" si="124"/>
        <v>0</v>
      </c>
      <c r="BQ50" s="19">
        <f t="shared" si="124"/>
        <v>0</v>
      </c>
      <c r="BR50" s="19">
        <f t="shared" si="124"/>
        <v>0</v>
      </c>
      <c r="BS50" s="19">
        <f t="shared" si="124"/>
        <v>0</v>
      </c>
      <c r="BT50" s="19">
        <f t="shared" si="124"/>
        <v>0</v>
      </c>
      <c r="BU50" s="19">
        <f t="shared" si="124"/>
        <v>0</v>
      </c>
      <c r="BV50" s="19">
        <f t="shared" si="124"/>
        <v>0</v>
      </c>
      <c r="BW50" s="19">
        <f t="shared" si="124"/>
        <v>0</v>
      </c>
      <c r="BX50" s="19">
        <f t="shared" si="124"/>
        <v>0</v>
      </c>
      <c r="BY50" s="19">
        <f t="shared" si="124"/>
        <v>0</v>
      </c>
      <c r="BZ50" s="19"/>
      <c r="CB50" s="9" t="str">
        <f t="shared" si="80"/>
        <v>201704</v>
      </c>
      <c r="CC50" s="19">
        <f t="shared" si="125"/>
        <v>0</v>
      </c>
      <c r="CD50" s="19">
        <f t="shared" si="125"/>
        <v>0</v>
      </c>
      <c r="CE50" s="19">
        <f t="shared" si="125"/>
        <v>0</v>
      </c>
      <c r="CF50" s="19">
        <f t="shared" si="125"/>
        <v>0</v>
      </c>
      <c r="CG50" s="19">
        <f t="shared" si="125"/>
        <v>0</v>
      </c>
      <c r="CH50" s="19">
        <f t="shared" si="125"/>
        <v>0</v>
      </c>
      <c r="CI50" s="19">
        <f t="shared" si="125"/>
        <v>0</v>
      </c>
      <c r="CJ50" s="19">
        <f t="shared" si="125"/>
        <v>0</v>
      </c>
      <c r="CK50" s="19">
        <f t="shared" si="125"/>
        <v>0</v>
      </c>
      <c r="CL50" s="19">
        <f t="shared" si="125"/>
        <v>0</v>
      </c>
      <c r="CM50" s="19">
        <f t="shared" si="125"/>
        <v>0</v>
      </c>
      <c r="CN50" s="19">
        <f t="shared" si="125"/>
        <v>0</v>
      </c>
      <c r="CO50" s="19">
        <f t="shared" si="125"/>
        <v>0</v>
      </c>
      <c r="CP50" s="19">
        <f t="shared" si="125"/>
        <v>0</v>
      </c>
      <c r="CQ50" s="19">
        <f t="shared" si="125"/>
        <v>0</v>
      </c>
      <c r="CT50" s="9" t="str">
        <f t="shared" si="82"/>
        <v>201704</v>
      </c>
      <c r="CU50" s="19">
        <f t="shared" si="126"/>
        <v>0</v>
      </c>
      <c r="CV50" s="19">
        <f t="shared" si="126"/>
        <v>0</v>
      </c>
      <c r="CW50" s="19">
        <f t="shared" si="126"/>
        <v>0</v>
      </c>
      <c r="CX50" s="19">
        <f t="shared" si="126"/>
        <v>0</v>
      </c>
      <c r="CY50" s="19">
        <f t="shared" si="126"/>
        <v>0</v>
      </c>
      <c r="CZ50" s="19">
        <f t="shared" si="126"/>
        <v>0</v>
      </c>
      <c r="DA50" s="19">
        <f t="shared" si="126"/>
        <v>0</v>
      </c>
      <c r="DB50" s="19">
        <f t="shared" si="126"/>
        <v>0</v>
      </c>
      <c r="DC50" s="19">
        <f t="shared" si="126"/>
        <v>0</v>
      </c>
      <c r="DD50" s="19">
        <f t="shared" si="126"/>
        <v>0</v>
      </c>
      <c r="DE50" s="19">
        <f t="shared" si="126"/>
        <v>0</v>
      </c>
      <c r="DF50" s="19">
        <f t="shared" si="126"/>
        <v>0</v>
      </c>
      <c r="DG50" s="19">
        <f t="shared" si="126"/>
        <v>0</v>
      </c>
      <c r="DH50" s="19">
        <f t="shared" si="126"/>
        <v>0</v>
      </c>
      <c r="DI50" s="19">
        <f t="shared" si="126"/>
        <v>0</v>
      </c>
    </row>
    <row r="51" spans="26:113" x14ac:dyDescent="0.2">
      <c r="Z51" s="9" t="str">
        <f t="shared" si="84"/>
        <v>201705</v>
      </c>
      <c r="AA51" s="19">
        <f t="shared" ref="AA51:AO51" si="133">IFERROR(AA25/$AA25,0)</f>
        <v>0</v>
      </c>
      <c r="AB51" s="19">
        <f t="shared" si="133"/>
        <v>0</v>
      </c>
      <c r="AC51" s="19">
        <f t="shared" si="133"/>
        <v>0</v>
      </c>
      <c r="AD51" s="19">
        <f t="shared" si="133"/>
        <v>0</v>
      </c>
      <c r="AE51" s="19">
        <f t="shared" si="133"/>
        <v>0</v>
      </c>
      <c r="AF51" s="19">
        <f t="shared" si="133"/>
        <v>0</v>
      </c>
      <c r="AG51" s="19">
        <f t="shared" si="133"/>
        <v>0</v>
      </c>
      <c r="AH51" s="19">
        <f t="shared" si="133"/>
        <v>0</v>
      </c>
      <c r="AI51" s="19">
        <f t="shared" si="133"/>
        <v>0</v>
      </c>
      <c r="AJ51" s="19">
        <f t="shared" si="133"/>
        <v>0</v>
      </c>
      <c r="AK51" s="19">
        <f t="shared" si="133"/>
        <v>0</v>
      </c>
      <c r="AL51" s="19">
        <f t="shared" si="133"/>
        <v>0</v>
      </c>
      <c r="AM51" s="19">
        <f t="shared" si="133"/>
        <v>0</v>
      </c>
      <c r="AN51" s="19">
        <f t="shared" si="133"/>
        <v>0</v>
      </c>
      <c r="AO51" s="19">
        <f t="shared" si="133"/>
        <v>0</v>
      </c>
      <c r="AP51" s="19"/>
      <c r="AQ51" s="19"/>
      <c r="AR51" s="9" t="str">
        <f t="shared" si="86"/>
        <v>201705</v>
      </c>
      <c r="AS51" s="19">
        <f t="shared" si="123"/>
        <v>0</v>
      </c>
      <c r="AT51" s="19">
        <f t="shared" si="123"/>
        <v>0</v>
      </c>
      <c r="AU51" s="19">
        <f t="shared" si="123"/>
        <v>0</v>
      </c>
      <c r="AV51" s="19">
        <f t="shared" si="123"/>
        <v>0</v>
      </c>
      <c r="AW51" s="19">
        <f t="shared" si="123"/>
        <v>0</v>
      </c>
      <c r="AX51" s="19">
        <f t="shared" si="123"/>
        <v>0</v>
      </c>
      <c r="AY51" s="19">
        <f t="shared" si="123"/>
        <v>0</v>
      </c>
      <c r="AZ51" s="19">
        <f t="shared" si="123"/>
        <v>0</v>
      </c>
      <c r="BA51" s="19">
        <f t="shared" si="123"/>
        <v>0</v>
      </c>
      <c r="BB51" s="19">
        <f t="shared" si="123"/>
        <v>0</v>
      </c>
      <c r="BC51" s="19">
        <f t="shared" si="123"/>
        <v>0</v>
      </c>
      <c r="BD51" s="19">
        <f t="shared" si="123"/>
        <v>0</v>
      </c>
      <c r="BE51" s="19">
        <f t="shared" si="123"/>
        <v>0</v>
      </c>
      <c r="BF51" s="19">
        <f t="shared" si="123"/>
        <v>0</v>
      </c>
      <c r="BG51" s="19">
        <f t="shared" si="123"/>
        <v>0</v>
      </c>
      <c r="BH51" s="19"/>
      <c r="BI51" s="19"/>
      <c r="BJ51" s="9" t="str">
        <f t="shared" si="88"/>
        <v>201705</v>
      </c>
      <c r="BK51" s="19">
        <f t="shared" si="124"/>
        <v>0</v>
      </c>
      <c r="BL51" s="19">
        <f t="shared" si="124"/>
        <v>0</v>
      </c>
      <c r="BM51" s="19">
        <f t="shared" si="124"/>
        <v>0</v>
      </c>
      <c r="BN51" s="19">
        <f t="shared" si="124"/>
        <v>0</v>
      </c>
      <c r="BO51" s="19">
        <f t="shared" si="124"/>
        <v>0</v>
      </c>
      <c r="BP51" s="19">
        <f t="shared" si="124"/>
        <v>0</v>
      </c>
      <c r="BQ51" s="19">
        <f t="shared" si="124"/>
        <v>0</v>
      </c>
      <c r="BR51" s="19">
        <f t="shared" si="124"/>
        <v>0</v>
      </c>
      <c r="BS51" s="19">
        <f t="shared" si="124"/>
        <v>0</v>
      </c>
      <c r="BT51" s="19">
        <f t="shared" si="124"/>
        <v>0</v>
      </c>
      <c r="BU51" s="19">
        <f t="shared" si="124"/>
        <v>0</v>
      </c>
      <c r="BV51" s="19">
        <f t="shared" si="124"/>
        <v>0</v>
      </c>
      <c r="BW51" s="19">
        <f t="shared" si="124"/>
        <v>0</v>
      </c>
      <c r="BX51" s="19">
        <f t="shared" si="124"/>
        <v>0</v>
      </c>
      <c r="BY51" s="19">
        <f t="shared" si="124"/>
        <v>0</v>
      </c>
      <c r="BZ51" s="19"/>
      <c r="CB51" s="9" t="str">
        <f t="shared" si="80"/>
        <v>201705</v>
      </c>
      <c r="CC51" s="19">
        <f t="shared" si="125"/>
        <v>0</v>
      </c>
      <c r="CD51" s="19">
        <f t="shared" si="125"/>
        <v>0</v>
      </c>
      <c r="CE51" s="19">
        <f t="shared" si="125"/>
        <v>0</v>
      </c>
      <c r="CF51" s="19">
        <f t="shared" si="125"/>
        <v>0</v>
      </c>
      <c r="CG51" s="19">
        <f t="shared" si="125"/>
        <v>0</v>
      </c>
      <c r="CH51" s="19">
        <f t="shared" si="125"/>
        <v>0</v>
      </c>
      <c r="CI51" s="19">
        <f t="shared" si="125"/>
        <v>0</v>
      </c>
      <c r="CJ51" s="19">
        <f t="shared" si="125"/>
        <v>0</v>
      </c>
      <c r="CK51" s="19">
        <f t="shared" si="125"/>
        <v>0</v>
      </c>
      <c r="CL51" s="19">
        <f t="shared" si="125"/>
        <v>0</v>
      </c>
      <c r="CM51" s="19">
        <f t="shared" si="125"/>
        <v>0</v>
      </c>
      <c r="CN51" s="19">
        <f t="shared" si="125"/>
        <v>0</v>
      </c>
      <c r="CO51" s="19">
        <f t="shared" si="125"/>
        <v>0</v>
      </c>
      <c r="CP51" s="19">
        <f t="shared" si="125"/>
        <v>0</v>
      </c>
      <c r="CQ51" s="19">
        <f t="shared" si="125"/>
        <v>0</v>
      </c>
      <c r="CT51" s="9" t="str">
        <f t="shared" si="82"/>
        <v>201705</v>
      </c>
      <c r="CU51" s="19">
        <f t="shared" si="126"/>
        <v>0</v>
      </c>
      <c r="CV51" s="19">
        <f t="shared" si="126"/>
        <v>0</v>
      </c>
      <c r="CW51" s="19">
        <f t="shared" si="126"/>
        <v>0</v>
      </c>
      <c r="CX51" s="19">
        <f t="shared" si="126"/>
        <v>0</v>
      </c>
      <c r="CY51" s="19">
        <f t="shared" si="126"/>
        <v>0</v>
      </c>
      <c r="CZ51" s="19">
        <f t="shared" si="126"/>
        <v>0</v>
      </c>
      <c r="DA51" s="19">
        <f t="shared" si="126"/>
        <v>0</v>
      </c>
      <c r="DB51" s="19">
        <f t="shared" si="126"/>
        <v>0</v>
      </c>
      <c r="DC51" s="19">
        <f t="shared" si="126"/>
        <v>0</v>
      </c>
      <c r="DD51" s="19">
        <f t="shared" si="126"/>
        <v>0</v>
      </c>
      <c r="DE51" s="19">
        <f t="shared" si="126"/>
        <v>0</v>
      </c>
      <c r="DF51" s="19">
        <f t="shared" si="126"/>
        <v>0</v>
      </c>
      <c r="DG51" s="19">
        <f t="shared" si="126"/>
        <v>0</v>
      </c>
      <c r="DH51" s="19">
        <f t="shared" si="126"/>
        <v>0</v>
      </c>
      <c r="DI51" s="19">
        <f t="shared" si="126"/>
        <v>0</v>
      </c>
    </row>
    <row r="52" spans="26:113" x14ac:dyDescent="0.2">
      <c r="Z52" s="9" t="str">
        <f t="shared" si="84"/>
        <v>201706</v>
      </c>
      <c r="AA52" s="19">
        <f>IFERROR(AA26/$AA26,0)</f>
        <v>0</v>
      </c>
      <c r="AB52" s="19">
        <f t="shared" ref="AB52:AO52" si="134">IFERROR(AB26/$AA26,0)</f>
        <v>0</v>
      </c>
      <c r="AC52" s="19">
        <f t="shared" si="134"/>
        <v>0</v>
      </c>
      <c r="AD52" s="19">
        <f t="shared" si="134"/>
        <v>0</v>
      </c>
      <c r="AE52" s="19">
        <f t="shared" si="134"/>
        <v>0</v>
      </c>
      <c r="AF52" s="19">
        <f t="shared" si="134"/>
        <v>0</v>
      </c>
      <c r="AG52" s="19">
        <f t="shared" si="134"/>
        <v>0</v>
      </c>
      <c r="AH52" s="19">
        <f t="shared" si="134"/>
        <v>0</v>
      </c>
      <c r="AI52" s="19">
        <f t="shared" si="134"/>
        <v>0</v>
      </c>
      <c r="AJ52" s="19">
        <f t="shared" si="134"/>
        <v>0</v>
      </c>
      <c r="AK52" s="19">
        <f t="shared" si="134"/>
        <v>0</v>
      </c>
      <c r="AL52" s="19">
        <f t="shared" si="134"/>
        <v>0</v>
      </c>
      <c r="AM52" s="19">
        <f t="shared" si="134"/>
        <v>0</v>
      </c>
      <c r="AN52" s="19">
        <f t="shared" si="134"/>
        <v>0</v>
      </c>
      <c r="AO52" s="19">
        <f t="shared" si="134"/>
        <v>0</v>
      </c>
      <c r="AP52" s="19"/>
      <c r="AQ52" s="19"/>
      <c r="AR52" s="9" t="str">
        <f t="shared" si="86"/>
        <v>201706</v>
      </c>
      <c r="AS52" s="19">
        <f t="shared" si="123"/>
        <v>0</v>
      </c>
      <c r="AT52" s="19">
        <f t="shared" si="123"/>
        <v>0</v>
      </c>
      <c r="AU52" s="19">
        <f t="shared" si="123"/>
        <v>0</v>
      </c>
      <c r="AV52" s="19">
        <f t="shared" si="123"/>
        <v>0</v>
      </c>
      <c r="AW52" s="19">
        <f t="shared" si="123"/>
        <v>0</v>
      </c>
      <c r="AX52" s="19">
        <f t="shared" si="123"/>
        <v>0</v>
      </c>
      <c r="AY52" s="19">
        <f t="shared" si="123"/>
        <v>0</v>
      </c>
      <c r="AZ52" s="19">
        <f t="shared" si="123"/>
        <v>0</v>
      </c>
      <c r="BA52" s="19">
        <f t="shared" si="123"/>
        <v>0</v>
      </c>
      <c r="BB52" s="19">
        <f t="shared" si="123"/>
        <v>0</v>
      </c>
      <c r="BC52" s="19">
        <f t="shared" si="123"/>
        <v>0</v>
      </c>
      <c r="BD52" s="19">
        <f t="shared" si="123"/>
        <v>0</v>
      </c>
      <c r="BE52" s="19">
        <f t="shared" si="123"/>
        <v>0</v>
      </c>
      <c r="BF52" s="19">
        <f t="shared" si="123"/>
        <v>0</v>
      </c>
      <c r="BG52" s="19">
        <f t="shared" si="123"/>
        <v>0</v>
      </c>
      <c r="BH52" s="19"/>
      <c r="BI52" s="19"/>
      <c r="BJ52" s="9" t="str">
        <f t="shared" si="88"/>
        <v>201706</v>
      </c>
      <c r="BK52" s="19">
        <f t="shared" si="124"/>
        <v>0</v>
      </c>
      <c r="BL52" s="19">
        <f t="shared" si="124"/>
        <v>0</v>
      </c>
      <c r="BM52" s="19">
        <f t="shared" si="124"/>
        <v>0</v>
      </c>
      <c r="BN52" s="19">
        <f t="shared" si="124"/>
        <v>0</v>
      </c>
      <c r="BO52" s="19">
        <f t="shared" si="124"/>
        <v>0</v>
      </c>
      <c r="BP52" s="19">
        <f t="shared" si="124"/>
        <v>0</v>
      </c>
      <c r="BQ52" s="19">
        <f t="shared" si="124"/>
        <v>0</v>
      </c>
      <c r="BR52" s="19">
        <f t="shared" si="124"/>
        <v>0</v>
      </c>
      <c r="BS52" s="19">
        <f t="shared" si="124"/>
        <v>0</v>
      </c>
      <c r="BT52" s="19">
        <f t="shared" si="124"/>
        <v>0</v>
      </c>
      <c r="BU52" s="19">
        <f t="shared" si="124"/>
        <v>0</v>
      </c>
      <c r="BV52" s="19">
        <f t="shared" si="124"/>
        <v>0</v>
      </c>
      <c r="BW52" s="19">
        <f t="shared" si="124"/>
        <v>0</v>
      </c>
      <c r="BX52" s="19">
        <f t="shared" si="124"/>
        <v>0</v>
      </c>
      <c r="BY52" s="19">
        <f t="shared" si="124"/>
        <v>0</v>
      </c>
      <c r="BZ52" s="19"/>
      <c r="CB52" s="9" t="str">
        <f t="shared" si="80"/>
        <v>201706</v>
      </c>
      <c r="CC52" s="19">
        <f t="shared" si="125"/>
        <v>0</v>
      </c>
      <c r="CD52" s="19">
        <f t="shared" si="125"/>
        <v>0</v>
      </c>
      <c r="CE52" s="19">
        <f t="shared" si="125"/>
        <v>0</v>
      </c>
      <c r="CF52" s="19">
        <f t="shared" si="125"/>
        <v>0</v>
      </c>
      <c r="CG52" s="19">
        <f t="shared" si="125"/>
        <v>0</v>
      </c>
      <c r="CH52" s="19">
        <f t="shared" si="125"/>
        <v>0</v>
      </c>
      <c r="CI52" s="19">
        <f t="shared" si="125"/>
        <v>0</v>
      </c>
      <c r="CJ52" s="19">
        <f t="shared" si="125"/>
        <v>0</v>
      </c>
      <c r="CK52" s="19">
        <f t="shared" si="125"/>
        <v>0</v>
      </c>
      <c r="CL52" s="19">
        <f t="shared" si="125"/>
        <v>0</v>
      </c>
      <c r="CM52" s="19">
        <f t="shared" si="125"/>
        <v>0</v>
      </c>
      <c r="CN52" s="19">
        <f t="shared" si="125"/>
        <v>0</v>
      </c>
      <c r="CO52" s="19">
        <f t="shared" si="125"/>
        <v>0</v>
      </c>
      <c r="CP52" s="19">
        <f t="shared" si="125"/>
        <v>0</v>
      </c>
      <c r="CQ52" s="19">
        <f t="shared" si="125"/>
        <v>0</v>
      </c>
      <c r="CT52" s="9" t="str">
        <f t="shared" si="82"/>
        <v>201706</v>
      </c>
      <c r="CU52" s="19">
        <f t="shared" si="126"/>
        <v>0</v>
      </c>
      <c r="CV52" s="19">
        <f t="shared" si="126"/>
        <v>0</v>
      </c>
      <c r="CW52" s="19">
        <f t="shared" si="126"/>
        <v>0</v>
      </c>
      <c r="CX52" s="19">
        <f t="shared" si="126"/>
        <v>0</v>
      </c>
      <c r="CY52" s="19">
        <f t="shared" si="126"/>
        <v>0</v>
      </c>
      <c r="CZ52" s="19">
        <f t="shared" si="126"/>
        <v>0</v>
      </c>
      <c r="DA52" s="19">
        <f t="shared" si="126"/>
        <v>0</v>
      </c>
      <c r="DB52" s="19">
        <f t="shared" si="126"/>
        <v>0</v>
      </c>
      <c r="DC52" s="19">
        <f t="shared" si="126"/>
        <v>0</v>
      </c>
      <c r="DD52" s="19">
        <f t="shared" si="126"/>
        <v>0</v>
      </c>
      <c r="DE52" s="19">
        <f t="shared" si="126"/>
        <v>0</v>
      </c>
      <c r="DF52" s="19">
        <f t="shared" si="126"/>
        <v>0</v>
      </c>
      <c r="DG52" s="19">
        <f t="shared" si="126"/>
        <v>0</v>
      </c>
      <c r="DH52" s="19">
        <f t="shared" si="126"/>
        <v>0</v>
      </c>
      <c r="DI52" s="19">
        <f t="shared" si="126"/>
        <v>0</v>
      </c>
    </row>
    <row r="54" spans="26:113" x14ac:dyDescent="0.2">
      <c r="Z54" s="31" t="s">
        <v>308</v>
      </c>
      <c r="AA54" s="63">
        <f t="shared" ref="AA54:AJ54" si="135">IFERROR(AVERAGEIFS(AA35:AA52,$D$9:$D$26,"&gt;0",AA35:AA52,"&gt;0"),"n/a")</f>
        <v>1</v>
      </c>
      <c r="AB54" s="63">
        <f t="shared" si="135"/>
        <v>0.5720224299851272</v>
      </c>
      <c r="AC54" s="63">
        <f t="shared" si="135"/>
        <v>0.45200728474281798</v>
      </c>
      <c r="AD54" s="63">
        <f t="shared" si="135"/>
        <v>0.43561907564777008</v>
      </c>
      <c r="AE54" s="63">
        <f t="shared" si="135"/>
        <v>0.38502136314187962</v>
      </c>
      <c r="AF54" s="63">
        <f t="shared" si="135"/>
        <v>0.31944597726520252</v>
      </c>
      <c r="AG54" s="63">
        <f t="shared" si="135"/>
        <v>0.34971305595408897</v>
      </c>
      <c r="AH54" s="63">
        <f t="shared" si="135"/>
        <v>0.24390243902439024</v>
      </c>
      <c r="AI54" s="63" t="str">
        <f t="shared" si="135"/>
        <v>n/a</v>
      </c>
      <c r="AJ54" s="63" t="str">
        <f t="shared" si="135"/>
        <v>n/a</v>
      </c>
      <c r="AK54" s="63" t="str">
        <f t="shared" ref="AK54:AO54" si="136">IFERROR(AVERAGEIFS(AK35:AK52,$D$9:$D$26,"&gt;0",AK35:AK52,"&gt;0"),"n/a")</f>
        <v>n/a</v>
      </c>
      <c r="AL54" s="63" t="str">
        <f t="shared" si="136"/>
        <v>n/a</v>
      </c>
      <c r="AM54" s="63" t="str">
        <f t="shared" si="136"/>
        <v>n/a</v>
      </c>
      <c r="AN54" s="63" t="str">
        <f t="shared" si="136"/>
        <v>n/a</v>
      </c>
      <c r="AO54" s="63" t="str">
        <f t="shared" si="136"/>
        <v>n/a</v>
      </c>
      <c r="AP54" s="20"/>
      <c r="AQ54" s="20"/>
      <c r="AR54" s="31" t="s">
        <v>308</v>
      </c>
      <c r="AS54" s="63">
        <f t="shared" ref="AS54:BB54" si="137">IFERROR(AVERAGEIFS(AS35:AS52,$D$9:$D$26,"&gt;0",AS35:AS52,"&gt;0"),"n/a")</f>
        <v>1</v>
      </c>
      <c r="AT54" s="63">
        <f t="shared" si="137"/>
        <v>0.5720224299851272</v>
      </c>
      <c r="AU54" s="63">
        <f t="shared" si="137"/>
        <v>0.45200728474281798</v>
      </c>
      <c r="AV54" s="63">
        <f t="shared" si="137"/>
        <v>0.43561907564777008</v>
      </c>
      <c r="AW54" s="63">
        <f t="shared" si="137"/>
        <v>0.38502136314187962</v>
      </c>
      <c r="AX54" s="63">
        <f t="shared" si="137"/>
        <v>0.31944597726520252</v>
      </c>
      <c r="AY54" s="63">
        <f t="shared" si="137"/>
        <v>0.34971305595408897</v>
      </c>
      <c r="AZ54" s="63">
        <f t="shared" si="137"/>
        <v>0.24390243902439024</v>
      </c>
      <c r="BA54" s="63" t="str">
        <f t="shared" si="137"/>
        <v>n/a</v>
      </c>
      <c r="BB54" s="63" t="str">
        <f t="shared" si="137"/>
        <v>n/a</v>
      </c>
      <c r="BC54" s="63" t="str">
        <f t="shared" ref="BC54:BG54" si="138">IFERROR(AVERAGEIFS(BC35:BC52,$D$9:$D$26,"&gt;0",BC35:BC52,"&gt;0"),"n/a")</f>
        <v>n/a</v>
      </c>
      <c r="BD54" s="63" t="str">
        <f t="shared" si="138"/>
        <v>n/a</v>
      </c>
      <c r="BE54" s="63" t="str">
        <f t="shared" si="138"/>
        <v>n/a</v>
      </c>
      <c r="BF54" s="63" t="str">
        <f t="shared" si="138"/>
        <v>n/a</v>
      </c>
      <c r="BG54" s="63" t="str">
        <f t="shared" si="138"/>
        <v>n/a</v>
      </c>
      <c r="BH54" s="20"/>
      <c r="BI54" s="20"/>
      <c r="BJ54" s="31" t="s">
        <v>308</v>
      </c>
      <c r="BK54" s="63">
        <f t="shared" ref="BK54:BT54" si="139">IFERROR(AVERAGEIFS(BK35:BK52,$D$9:$D$26,"&gt;0",BK35:BK52,"&gt;0"),"n/a")</f>
        <v>1</v>
      </c>
      <c r="BL54" s="63">
        <f t="shared" si="139"/>
        <v>0.87278607760683369</v>
      </c>
      <c r="BM54" s="63">
        <f t="shared" si="139"/>
        <v>0.77565282763998511</v>
      </c>
      <c r="BN54" s="63">
        <f t="shared" si="139"/>
        <v>0.79126804386829375</v>
      </c>
      <c r="BO54" s="63">
        <f t="shared" si="139"/>
        <v>0.67273231374402975</v>
      </c>
      <c r="BP54" s="63">
        <f t="shared" si="139"/>
        <v>0.54575561449202159</v>
      </c>
      <c r="BQ54" s="63">
        <f t="shared" si="139"/>
        <v>0.54807385449657209</v>
      </c>
      <c r="BR54" s="63">
        <f t="shared" si="139"/>
        <v>0.2533319593294861</v>
      </c>
      <c r="BS54" s="63" t="str">
        <f t="shared" si="139"/>
        <v>n/a</v>
      </c>
      <c r="BT54" s="63" t="str">
        <f t="shared" si="139"/>
        <v>n/a</v>
      </c>
      <c r="BU54" s="63" t="str">
        <f t="shared" ref="BU54:BY54" si="140">IFERROR(AVERAGEIFS(BU35:BU52,$D$9:$D$26,"&gt;0",BU35:BU52,"&gt;0"),"n/a")</f>
        <v>n/a</v>
      </c>
      <c r="BV54" s="63" t="str">
        <f t="shared" si="140"/>
        <v>n/a</v>
      </c>
      <c r="BW54" s="63" t="str">
        <f t="shared" si="140"/>
        <v>n/a</v>
      </c>
      <c r="BX54" s="63" t="str">
        <f t="shared" si="140"/>
        <v>n/a</v>
      </c>
      <c r="BY54" s="63" t="str">
        <f t="shared" si="140"/>
        <v>n/a</v>
      </c>
      <c r="BZ54" s="86"/>
      <c r="CB54" s="31" t="s">
        <v>308</v>
      </c>
      <c r="CC54" s="63">
        <f t="shared" ref="CC54:CL54" si="141">IFERROR(AVERAGEIFS(CC35:CC52,$D$9:$D$26,"&gt;0",CC35:CC52,"&gt;0"),"n/a")</f>
        <v>1</v>
      </c>
      <c r="CD54" s="63">
        <f t="shared" si="141"/>
        <v>1.5248232319747619</v>
      </c>
      <c r="CE54" s="63">
        <f t="shared" si="141"/>
        <v>1.5925080781168435</v>
      </c>
      <c r="CF54" s="63">
        <f t="shared" si="141"/>
        <v>1.7200877498565603</v>
      </c>
      <c r="CG54" s="63">
        <f t="shared" si="141"/>
        <v>1.7016713348131425</v>
      </c>
      <c r="CH54" s="63">
        <f t="shared" si="141"/>
        <v>1.6331754707735275</v>
      </c>
      <c r="CI54" s="63">
        <f t="shared" si="141"/>
        <v>1.5289105887383028</v>
      </c>
      <c r="CJ54" s="63">
        <f t="shared" si="141"/>
        <v>1.038661033250893</v>
      </c>
      <c r="CK54" s="63" t="str">
        <f t="shared" si="141"/>
        <v>n/a</v>
      </c>
      <c r="CL54" s="63" t="str">
        <f t="shared" si="141"/>
        <v>n/a</v>
      </c>
      <c r="CM54" s="63" t="str">
        <f t="shared" ref="CM54:CQ54" si="142">IFERROR(AVERAGEIFS(CM35:CM52,$D$9:$D$26,"&gt;0",CM35:CM52,"&gt;0"),"n/a")</f>
        <v>n/a</v>
      </c>
      <c r="CN54" s="63" t="str">
        <f t="shared" si="142"/>
        <v>n/a</v>
      </c>
      <c r="CO54" s="63" t="str">
        <f t="shared" si="142"/>
        <v>n/a</v>
      </c>
      <c r="CP54" s="63" t="str">
        <f t="shared" si="142"/>
        <v>n/a</v>
      </c>
      <c r="CQ54" s="63" t="str">
        <f t="shared" si="142"/>
        <v>n/a</v>
      </c>
      <c r="CT54" s="31" t="s">
        <v>308</v>
      </c>
      <c r="CU54" s="33">
        <f>IFERROR(AVERAGEIF(CU35:CU52,"&gt;0",CU35:CU52),0%)</f>
        <v>1</v>
      </c>
      <c r="CV54" s="33">
        <f t="shared" ref="CV54:DI54" si="143">IFERROR(AVERAGEIF(CV35:CV52,"&gt;0",CV35:CV52),0%)</f>
        <v>1</v>
      </c>
      <c r="CW54" s="33">
        <f t="shared" si="143"/>
        <v>1</v>
      </c>
      <c r="CX54" s="33">
        <f t="shared" si="143"/>
        <v>1</v>
      </c>
      <c r="CY54" s="33">
        <f t="shared" si="143"/>
        <v>1</v>
      </c>
      <c r="CZ54" s="33">
        <f t="shared" si="143"/>
        <v>1</v>
      </c>
      <c r="DA54" s="33">
        <f t="shared" si="143"/>
        <v>1</v>
      </c>
      <c r="DB54" s="33">
        <f t="shared" si="143"/>
        <v>1</v>
      </c>
      <c r="DC54" s="33">
        <f t="shared" si="143"/>
        <v>0</v>
      </c>
      <c r="DD54" s="33">
        <f t="shared" si="143"/>
        <v>0</v>
      </c>
      <c r="DE54" s="33">
        <f t="shared" si="143"/>
        <v>0</v>
      </c>
      <c r="DF54" s="33">
        <f t="shared" si="143"/>
        <v>0</v>
      </c>
      <c r="DG54" s="33">
        <f t="shared" si="143"/>
        <v>0</v>
      </c>
      <c r="DH54" s="33">
        <f t="shared" si="143"/>
        <v>0</v>
      </c>
      <c r="DI54" s="33">
        <f t="shared" si="143"/>
        <v>0</v>
      </c>
    </row>
    <row r="57" spans="26:113" x14ac:dyDescent="0.2">
      <c r="Z57" s="4" t="s">
        <v>313</v>
      </c>
      <c r="AR57" s="4" t="s">
        <v>314</v>
      </c>
      <c r="AT57" s="2"/>
      <c r="AU57" s="2"/>
      <c r="AV57" s="2"/>
      <c r="BJ57" s="4" t="s">
        <v>315</v>
      </c>
    </row>
    <row r="58" spans="26:113" x14ac:dyDescent="0.2">
      <c r="Z58" s="4" t="s">
        <v>303</v>
      </c>
      <c r="AA58" s="7">
        <v>0</v>
      </c>
      <c r="AB58" s="5">
        <f t="shared" ref="AB58" si="144">AA58+1</f>
        <v>1</v>
      </c>
      <c r="AC58" s="5">
        <f t="shared" ref="AC58" si="145">AB58+1</f>
        <v>2</v>
      </c>
      <c r="AD58" s="5">
        <f t="shared" ref="AD58" si="146">AC58+1</f>
        <v>3</v>
      </c>
      <c r="AE58" s="5">
        <f t="shared" ref="AE58" si="147">AD58+1</f>
        <v>4</v>
      </c>
      <c r="AF58" s="5">
        <f t="shared" ref="AF58" si="148">AE58+1</f>
        <v>5</v>
      </c>
      <c r="AG58" s="5">
        <f t="shared" ref="AG58" si="149">AF58+1</f>
        <v>6</v>
      </c>
      <c r="AH58" s="5">
        <f t="shared" ref="AH58" si="150">AG58+1</f>
        <v>7</v>
      </c>
      <c r="AI58" s="5">
        <f t="shared" ref="AI58" si="151">AH58+1</f>
        <v>8</v>
      </c>
      <c r="AJ58" s="5">
        <f t="shared" ref="AJ58" si="152">AI58+1</f>
        <v>9</v>
      </c>
      <c r="AK58" s="5">
        <f t="shared" ref="AK58" si="153">AJ58+1</f>
        <v>10</v>
      </c>
      <c r="AL58" s="5">
        <f t="shared" ref="AL58" si="154">AK58+1</f>
        <v>11</v>
      </c>
      <c r="AM58" s="5">
        <f t="shared" ref="AM58" si="155">AL58+1</f>
        <v>12</v>
      </c>
      <c r="AN58" s="5">
        <f t="shared" ref="AN58" si="156">AM58+1</f>
        <v>13</v>
      </c>
      <c r="AO58" s="5">
        <f t="shared" ref="AO58" si="157">AN58+1</f>
        <v>14</v>
      </c>
      <c r="AR58" s="4" t="s">
        <v>303</v>
      </c>
      <c r="AS58" s="7">
        <v>0</v>
      </c>
      <c r="AT58" s="5">
        <f t="shared" ref="AT58" si="158">AS58+1</f>
        <v>1</v>
      </c>
      <c r="AU58" s="5">
        <f t="shared" ref="AU58" si="159">AT58+1</f>
        <v>2</v>
      </c>
      <c r="AV58" s="5">
        <f t="shared" ref="AV58" si="160">AU58+1</f>
        <v>3</v>
      </c>
      <c r="AW58" s="5">
        <f t="shared" ref="AW58" si="161">AV58+1</f>
        <v>4</v>
      </c>
      <c r="AX58" s="5">
        <f t="shared" ref="AX58" si="162">AW58+1</f>
        <v>5</v>
      </c>
      <c r="AY58" s="5">
        <f t="shared" ref="AY58" si="163">AX58+1</f>
        <v>6</v>
      </c>
      <c r="AZ58" s="5">
        <f t="shared" ref="AZ58" si="164">AY58+1</f>
        <v>7</v>
      </c>
      <c r="BA58" s="5">
        <f t="shared" ref="BA58" si="165">AZ58+1</f>
        <v>8</v>
      </c>
      <c r="BB58" s="5">
        <f t="shared" ref="BB58" si="166">BA58+1</f>
        <v>9</v>
      </c>
      <c r="BC58" s="5">
        <f t="shared" ref="BC58" si="167">BB58+1</f>
        <v>10</v>
      </c>
      <c r="BD58" s="5">
        <f t="shared" ref="BD58" si="168">BC58+1</f>
        <v>11</v>
      </c>
      <c r="BE58" s="5">
        <f t="shared" ref="BE58" si="169">BD58+1</f>
        <v>12</v>
      </c>
      <c r="BF58" s="5">
        <f t="shared" ref="BF58" si="170">BE58+1</f>
        <v>13</v>
      </c>
      <c r="BG58" s="5">
        <f t="shared" ref="BG58" si="171">BF58+1</f>
        <v>14</v>
      </c>
      <c r="BJ58" s="4" t="s">
        <v>303</v>
      </c>
      <c r="BK58" s="7">
        <v>0</v>
      </c>
      <c r="BL58" s="5">
        <f t="shared" ref="BL58" si="172">BK58+1</f>
        <v>1</v>
      </c>
      <c r="BM58" s="5">
        <f t="shared" ref="BM58" si="173">BL58+1</f>
        <v>2</v>
      </c>
      <c r="BN58" s="5">
        <f t="shared" ref="BN58" si="174">BM58+1</f>
        <v>3</v>
      </c>
      <c r="BO58" s="5">
        <f t="shared" ref="BO58" si="175">BN58+1</f>
        <v>4</v>
      </c>
      <c r="BP58" s="5">
        <f t="shared" ref="BP58" si="176">BO58+1</f>
        <v>5</v>
      </c>
      <c r="BQ58" s="5">
        <f t="shared" ref="BQ58" si="177">BP58+1</f>
        <v>6</v>
      </c>
      <c r="BR58" s="5">
        <f t="shared" ref="BR58" si="178">BQ58+1</f>
        <v>7</v>
      </c>
      <c r="BS58" s="5">
        <f t="shared" ref="BS58" si="179">BR58+1</f>
        <v>8</v>
      </c>
      <c r="BT58" s="5">
        <f t="shared" ref="BT58" si="180">BS58+1</f>
        <v>9</v>
      </c>
      <c r="BU58" s="5">
        <f t="shared" ref="BU58" si="181">BT58+1</f>
        <v>10</v>
      </c>
      <c r="BV58" s="5">
        <f t="shared" ref="BV58" si="182">BU58+1</f>
        <v>11</v>
      </c>
      <c r="BW58" s="5">
        <f t="shared" ref="BW58" si="183">BV58+1</f>
        <v>12</v>
      </c>
      <c r="BX58" s="5">
        <f t="shared" ref="BX58" si="184">BW58+1</f>
        <v>13</v>
      </c>
      <c r="BY58" s="5">
        <f t="shared" ref="BY58" si="185">BX58+1</f>
        <v>14</v>
      </c>
      <c r="BZ58" s="29"/>
    </row>
    <row r="59" spans="26:113" x14ac:dyDescent="0.2">
      <c r="Z59" s="2"/>
      <c r="AA59" s="8" t="str">
        <f>"T + "&amp;AA58</f>
        <v>T + 0</v>
      </c>
      <c r="AB59" s="8" t="str">
        <f t="shared" ref="AB59:AO59" si="186">"T + "&amp;AB58</f>
        <v>T + 1</v>
      </c>
      <c r="AC59" s="8" t="str">
        <f t="shared" si="186"/>
        <v>T + 2</v>
      </c>
      <c r="AD59" s="8" t="str">
        <f t="shared" si="186"/>
        <v>T + 3</v>
      </c>
      <c r="AE59" s="8" t="str">
        <f t="shared" si="186"/>
        <v>T + 4</v>
      </c>
      <c r="AF59" s="8" t="str">
        <f t="shared" si="186"/>
        <v>T + 5</v>
      </c>
      <c r="AG59" s="8" t="str">
        <f t="shared" si="186"/>
        <v>T + 6</v>
      </c>
      <c r="AH59" s="8" t="str">
        <f t="shared" si="186"/>
        <v>T + 7</v>
      </c>
      <c r="AI59" s="8" t="str">
        <f t="shared" si="186"/>
        <v>T + 8</v>
      </c>
      <c r="AJ59" s="8" t="str">
        <f t="shared" si="186"/>
        <v>T + 9</v>
      </c>
      <c r="AK59" s="8" t="str">
        <f t="shared" si="186"/>
        <v>T + 10</v>
      </c>
      <c r="AL59" s="8" t="str">
        <f t="shared" si="186"/>
        <v>T + 11</v>
      </c>
      <c r="AM59" s="8" t="str">
        <f t="shared" si="186"/>
        <v>T + 12</v>
      </c>
      <c r="AN59" s="8" t="str">
        <f t="shared" si="186"/>
        <v>T + 13</v>
      </c>
      <c r="AO59" s="8" t="str">
        <f t="shared" si="186"/>
        <v>T + 14</v>
      </c>
      <c r="AR59" s="2"/>
      <c r="AS59" s="8" t="str">
        <f>"T + "&amp;AS58</f>
        <v>T + 0</v>
      </c>
      <c r="AT59" s="8" t="str">
        <f t="shared" ref="AT59:BG59" si="187">"T + "&amp;AT58</f>
        <v>T + 1</v>
      </c>
      <c r="AU59" s="8" t="str">
        <f t="shared" si="187"/>
        <v>T + 2</v>
      </c>
      <c r="AV59" s="8" t="str">
        <f t="shared" si="187"/>
        <v>T + 3</v>
      </c>
      <c r="AW59" s="8" t="str">
        <f t="shared" si="187"/>
        <v>T + 4</v>
      </c>
      <c r="AX59" s="8" t="str">
        <f t="shared" si="187"/>
        <v>T + 5</v>
      </c>
      <c r="AY59" s="8" t="str">
        <f t="shared" si="187"/>
        <v>T + 6</v>
      </c>
      <c r="AZ59" s="8" t="str">
        <f t="shared" si="187"/>
        <v>T + 7</v>
      </c>
      <c r="BA59" s="8" t="str">
        <f t="shared" si="187"/>
        <v>T + 8</v>
      </c>
      <c r="BB59" s="8" t="str">
        <f t="shared" si="187"/>
        <v>T + 9</v>
      </c>
      <c r="BC59" s="8" t="str">
        <f t="shared" si="187"/>
        <v>T + 10</v>
      </c>
      <c r="BD59" s="8" t="str">
        <f t="shared" si="187"/>
        <v>T + 11</v>
      </c>
      <c r="BE59" s="8" t="str">
        <f t="shared" si="187"/>
        <v>T + 12</v>
      </c>
      <c r="BF59" s="8" t="str">
        <f t="shared" si="187"/>
        <v>T + 13</v>
      </c>
      <c r="BG59" s="8" t="str">
        <f t="shared" si="187"/>
        <v>T + 14</v>
      </c>
      <c r="BJ59" s="2"/>
      <c r="BK59" s="8" t="str">
        <f>"T + "&amp;BK58</f>
        <v>T + 0</v>
      </c>
      <c r="BL59" s="8" t="str">
        <f t="shared" ref="BL59:BY59" si="188">"T + "&amp;BL58</f>
        <v>T + 1</v>
      </c>
      <c r="BM59" s="8" t="str">
        <f t="shared" si="188"/>
        <v>T + 2</v>
      </c>
      <c r="BN59" s="8" t="str">
        <f t="shared" si="188"/>
        <v>T + 3</v>
      </c>
      <c r="BO59" s="8" t="str">
        <f t="shared" si="188"/>
        <v>T + 4</v>
      </c>
      <c r="BP59" s="8" t="str">
        <f t="shared" si="188"/>
        <v>T + 5</v>
      </c>
      <c r="BQ59" s="8" t="str">
        <f t="shared" si="188"/>
        <v>T + 6</v>
      </c>
      <c r="BR59" s="8" t="str">
        <f t="shared" si="188"/>
        <v>T + 7</v>
      </c>
      <c r="BS59" s="8" t="str">
        <f t="shared" si="188"/>
        <v>T + 8</v>
      </c>
      <c r="BT59" s="8" t="str">
        <f t="shared" si="188"/>
        <v>T + 9</v>
      </c>
      <c r="BU59" s="8" t="str">
        <f t="shared" si="188"/>
        <v>T + 10</v>
      </c>
      <c r="BV59" s="8" t="str">
        <f t="shared" si="188"/>
        <v>T + 11</v>
      </c>
      <c r="BW59" s="8" t="str">
        <f t="shared" si="188"/>
        <v>T + 12</v>
      </c>
      <c r="BX59" s="8" t="str">
        <f t="shared" si="188"/>
        <v>T + 13</v>
      </c>
      <c r="BY59" s="8" t="str">
        <f t="shared" si="188"/>
        <v>T + 14</v>
      </c>
      <c r="BZ59" s="30"/>
    </row>
    <row r="60" spans="26:113" x14ac:dyDescent="0.2">
      <c r="Z60" s="9">
        <f>MIN(DB!E:E)</f>
        <v>201601</v>
      </c>
      <c r="AA60" s="79">
        <f>AA35/AA35-1</f>
        <v>0</v>
      </c>
      <c r="AB60" s="78">
        <f>AB35/AA35-1</f>
        <v>-0.46341463414634143</v>
      </c>
      <c r="AC60" s="78">
        <f t="shared" ref="AC60:AG60" si="189">AC35/AB35-1</f>
        <v>-0.2272727272727274</v>
      </c>
      <c r="AD60" s="78">
        <f t="shared" si="189"/>
        <v>0.11764705882352944</v>
      </c>
      <c r="AE60" s="78">
        <f t="shared" si="189"/>
        <v>-0.31578947368421051</v>
      </c>
      <c r="AF60" s="78">
        <f t="shared" si="189"/>
        <v>-0.15384615384615385</v>
      </c>
      <c r="AG60" s="78">
        <f t="shared" si="189"/>
        <v>0.18181818181818166</v>
      </c>
      <c r="AH60" s="78"/>
      <c r="AR60" s="9">
        <f>Z60</f>
        <v>201601</v>
      </c>
      <c r="AS60" s="79">
        <f>AS35/AS35-1</f>
        <v>0</v>
      </c>
      <c r="AT60" s="78">
        <f>AT35/AS35-1</f>
        <v>-0.46341463414634143</v>
      </c>
      <c r="AU60" s="78">
        <f t="shared" ref="AU60:AU65" si="190">AU35/AT35-1</f>
        <v>-0.2272727272727274</v>
      </c>
      <c r="AV60" s="78">
        <f t="shared" ref="AV60:AV64" si="191">AV35/AU35-1</f>
        <v>0.11764705882352944</v>
      </c>
      <c r="AW60" s="78">
        <f t="shared" ref="AW60:AW63" si="192">AW35/AV35-1</f>
        <v>-0.31578947368421051</v>
      </c>
      <c r="AX60" s="78">
        <f t="shared" ref="AX60:AX62" si="193">AX35/AW35-1</f>
        <v>-0.15384615384615385</v>
      </c>
      <c r="AY60" s="78">
        <f t="shared" ref="AY60:AY61" si="194">AY35/AX35-1</f>
        <v>0.18181818181818166</v>
      </c>
      <c r="AZ60" s="78"/>
      <c r="BJ60" s="9">
        <f>AR60</f>
        <v>201601</v>
      </c>
      <c r="BK60" s="79">
        <f>BK35/BK35-1</f>
        <v>0</v>
      </c>
      <c r="BL60" s="78">
        <f>BL35/BK35-1</f>
        <v>-0.2644785655399835</v>
      </c>
      <c r="BM60" s="78">
        <f t="shared" ref="BM60:BM65" si="195">BM35/BL35-1</f>
        <v>-0.21249270286047872</v>
      </c>
      <c r="BN60" s="78">
        <f t="shared" ref="BN60:BN64" si="196">BN35/BM35-1</f>
        <v>-2.9651593773164509E-3</v>
      </c>
      <c r="BO60" s="78">
        <f t="shared" ref="BO60:BO63" si="197">BO35/BN35-1</f>
        <v>-0.56877323420074355</v>
      </c>
      <c r="BP60" s="78">
        <f t="shared" ref="BP60:BP62" si="198">BP35/BO35-1</f>
        <v>0.24655172413793114</v>
      </c>
      <c r="BQ60" s="78">
        <f t="shared" ref="BQ60:BQ61" si="199">BQ35/BP35-1</f>
        <v>0.14246196403872724</v>
      </c>
      <c r="BR60" s="78"/>
    </row>
    <row r="61" spans="26:113" x14ac:dyDescent="0.2">
      <c r="Z61" s="9" t="str">
        <f>IF(_xlfn.NUMBERVALUE(RIGHT(Z60,2))=12,(LEFT(Z60,4)+1)&amp;"01",IF(_xlfn.NUMBERVALUE(RIGHT(Z60,2))&lt;9,LEFT(Z60,4)&amp;"0"&amp;(RIGHT(Z60,2)+1),LEFT(Z60,4)&amp;(RIGHT(Z60,2)+1)))</f>
        <v>201602</v>
      </c>
      <c r="AA61" s="79">
        <f t="shared" ref="AA61:AA67" si="200">AA36/AA36-1</f>
        <v>0</v>
      </c>
      <c r="AB61" s="78">
        <f t="shared" ref="AB61:AG61" si="201">AB36/AA36-1</f>
        <v>-0.3529411764705882</v>
      </c>
      <c r="AC61" s="78">
        <f t="shared" si="201"/>
        <v>-0.27272727272727282</v>
      </c>
      <c r="AD61" s="78">
        <f t="shared" si="201"/>
        <v>-6.25E-2</v>
      </c>
      <c r="AE61" s="78">
        <f t="shared" si="201"/>
        <v>-0.13333333333333341</v>
      </c>
      <c r="AF61" s="78">
        <f t="shared" si="201"/>
        <v>0</v>
      </c>
      <c r="AG61" s="78">
        <f t="shared" si="201"/>
        <v>0</v>
      </c>
      <c r="AH61" s="78"/>
      <c r="AR61" s="9" t="str">
        <f>IF(_xlfn.NUMBERVALUE(RIGHT(AR60,2))=12,(LEFT(AR60,4)+1)&amp;"01",IF(_xlfn.NUMBERVALUE(RIGHT(AR60,2))&lt;9,LEFT(AR60,4)&amp;"0"&amp;(RIGHT(AR60,2)+1),LEFT(AR60,4)&amp;(RIGHT(AR60,2)+1)))</f>
        <v>201602</v>
      </c>
      <c r="AS61" s="79">
        <f t="shared" ref="AS61:AS67" si="202">AS36/AS36-1</f>
        <v>0</v>
      </c>
      <c r="AT61" s="78">
        <f t="shared" ref="AT61:AT66" si="203">AT36/AS36-1</f>
        <v>-0.3529411764705882</v>
      </c>
      <c r="AU61" s="78">
        <f t="shared" si="190"/>
        <v>-0.27272727272727282</v>
      </c>
      <c r="AV61" s="78">
        <f t="shared" si="191"/>
        <v>-6.25E-2</v>
      </c>
      <c r="AW61" s="78">
        <f t="shared" si="192"/>
        <v>-0.13333333333333341</v>
      </c>
      <c r="AX61" s="78">
        <f t="shared" si="193"/>
        <v>0</v>
      </c>
      <c r="AY61" s="78">
        <f t="shared" si="194"/>
        <v>0</v>
      </c>
      <c r="AZ61" s="78"/>
      <c r="BJ61" s="9" t="str">
        <f>IF(_xlfn.NUMBERVALUE(RIGHT(BJ60,2))=12,(LEFT(BJ60,4)+1)&amp;"01",IF(_xlfn.NUMBERVALUE(RIGHT(BJ60,2))&lt;9,LEFT(BJ60,4)&amp;"0"&amp;(RIGHT(BJ60,2)+1),LEFT(BJ60,4)&amp;(RIGHT(BJ60,2)+1)))</f>
        <v>201602</v>
      </c>
      <c r="BK61" s="79">
        <f t="shared" ref="BK61:BK67" si="204">BK36/BK36-1</f>
        <v>0</v>
      </c>
      <c r="BL61" s="78">
        <f t="shared" ref="BL61:BL66" si="205">BL36/BK36-1</f>
        <v>5.9452237808951258E-2</v>
      </c>
      <c r="BM61" s="78">
        <f t="shared" si="195"/>
        <v>-9.5838587641866368E-2</v>
      </c>
      <c r="BN61" s="78">
        <f t="shared" si="196"/>
        <v>5.5788005578800703E-3</v>
      </c>
      <c r="BO61" s="78">
        <f t="shared" si="197"/>
        <v>0.10263522884882104</v>
      </c>
      <c r="BP61" s="78">
        <f t="shared" si="198"/>
        <v>-0.15471698113207544</v>
      </c>
      <c r="BQ61" s="78">
        <f t="shared" si="199"/>
        <v>-0.1741071428571429</v>
      </c>
      <c r="BR61" s="78"/>
    </row>
    <row r="62" spans="26:113" x14ac:dyDescent="0.2">
      <c r="Z62" s="9" t="str">
        <f t="shared" ref="Z62:Z77" si="206">IF(_xlfn.NUMBERVALUE(RIGHT(Z61,2))=12,(LEFT(Z61,4)+1)&amp;"01",IF(_xlfn.NUMBERVALUE(RIGHT(Z61,2))&lt;9,LEFT(Z61,4)&amp;"0"&amp;(RIGHT(Z61,2)+1),LEFT(Z61,4)&amp;(RIGHT(Z61,2)+1)))</f>
        <v>201603</v>
      </c>
      <c r="AA62" s="79">
        <f t="shared" si="200"/>
        <v>0</v>
      </c>
      <c r="AB62" s="78">
        <f t="shared" ref="AB62:AF62" si="207">AB37/AA37-1</f>
        <v>-0.34615384615384615</v>
      </c>
      <c r="AC62" s="78">
        <f t="shared" si="207"/>
        <v>-0.17647058823529416</v>
      </c>
      <c r="AD62" s="78">
        <f t="shared" si="207"/>
        <v>-0.28571428571428559</v>
      </c>
      <c r="AE62" s="78">
        <f t="shared" si="207"/>
        <v>-0.30000000000000004</v>
      </c>
      <c r="AF62" s="78">
        <f t="shared" si="207"/>
        <v>0.14285714285714302</v>
      </c>
      <c r="AG62" s="78"/>
      <c r="AH62" s="78"/>
      <c r="AR62" s="9" t="str">
        <f t="shared" ref="AR62:AR77" si="208">IF(_xlfn.NUMBERVALUE(RIGHT(AR61,2))=12,(LEFT(AR61,4)+1)&amp;"01",IF(_xlfn.NUMBERVALUE(RIGHT(AR61,2))&lt;9,LEFT(AR61,4)&amp;"0"&amp;(RIGHT(AR61,2)+1),LEFT(AR61,4)&amp;(RIGHT(AR61,2)+1)))</f>
        <v>201603</v>
      </c>
      <c r="AS62" s="79">
        <f t="shared" si="202"/>
        <v>0</v>
      </c>
      <c r="AT62" s="78">
        <f t="shared" si="203"/>
        <v>-0.34615384615384615</v>
      </c>
      <c r="AU62" s="78">
        <f t="shared" si="190"/>
        <v>-0.17647058823529416</v>
      </c>
      <c r="AV62" s="78">
        <f t="shared" si="191"/>
        <v>-0.28571428571428559</v>
      </c>
      <c r="AW62" s="78">
        <f t="shared" si="192"/>
        <v>-0.30000000000000004</v>
      </c>
      <c r="AX62" s="78">
        <f t="shared" si="193"/>
        <v>0.14285714285714302</v>
      </c>
      <c r="AY62" s="78"/>
      <c r="AZ62" s="78"/>
      <c r="BJ62" s="9" t="str">
        <f t="shared" ref="BJ62:BJ77" si="209">IF(_xlfn.NUMBERVALUE(RIGHT(BJ61,2))=12,(LEFT(BJ61,4)+1)&amp;"01",IF(_xlfn.NUMBERVALUE(RIGHT(BJ61,2))&lt;9,LEFT(BJ61,4)&amp;"0"&amp;(RIGHT(BJ61,2)+1),LEFT(BJ61,4)&amp;(RIGHT(BJ61,2)+1)))</f>
        <v>201603</v>
      </c>
      <c r="BK62" s="79">
        <f t="shared" si="204"/>
        <v>0</v>
      </c>
      <c r="BL62" s="78">
        <f t="shared" si="205"/>
        <v>-0.11483870967741938</v>
      </c>
      <c r="BM62" s="78">
        <f t="shared" si="195"/>
        <v>0.21938775510204089</v>
      </c>
      <c r="BN62" s="78">
        <f t="shared" si="196"/>
        <v>-0.33592349073520622</v>
      </c>
      <c r="BO62" s="78">
        <f t="shared" si="197"/>
        <v>-0.41134113411341133</v>
      </c>
      <c r="BP62" s="78">
        <f t="shared" si="198"/>
        <v>1.6819571865443361E-2</v>
      </c>
      <c r="BQ62" s="78"/>
      <c r="BR62" s="78"/>
    </row>
    <row r="63" spans="26:113" x14ac:dyDescent="0.2">
      <c r="Z63" s="9" t="str">
        <f t="shared" si="206"/>
        <v>201604</v>
      </c>
      <c r="AA63" s="79">
        <f t="shared" si="200"/>
        <v>0</v>
      </c>
      <c r="AB63" s="78">
        <f t="shared" ref="AB63:AE63" si="210">AB38/AA38-1</f>
        <v>-0.33333333333333337</v>
      </c>
      <c r="AC63" s="78">
        <f t="shared" si="210"/>
        <v>7.1428571428571619E-2</v>
      </c>
      <c r="AD63" s="78">
        <f t="shared" si="210"/>
        <v>-6.6666666666666763E-2</v>
      </c>
      <c r="AE63" s="78">
        <f t="shared" si="210"/>
        <v>-0.1428571428571429</v>
      </c>
      <c r="AF63" s="78"/>
      <c r="AG63" s="78"/>
      <c r="AH63" s="78"/>
      <c r="AR63" s="9" t="str">
        <f t="shared" si="208"/>
        <v>201604</v>
      </c>
      <c r="AS63" s="79">
        <f t="shared" si="202"/>
        <v>0</v>
      </c>
      <c r="AT63" s="78">
        <f t="shared" si="203"/>
        <v>-0.33333333333333337</v>
      </c>
      <c r="AU63" s="78">
        <f t="shared" si="190"/>
        <v>7.1428571428571619E-2</v>
      </c>
      <c r="AV63" s="78">
        <f t="shared" si="191"/>
        <v>-6.6666666666666763E-2</v>
      </c>
      <c r="AW63" s="78">
        <f t="shared" si="192"/>
        <v>-0.1428571428571429</v>
      </c>
      <c r="AX63" s="78"/>
      <c r="AY63" s="78"/>
      <c r="AZ63" s="78"/>
      <c r="BJ63" s="9" t="str">
        <f t="shared" si="209"/>
        <v>201604</v>
      </c>
      <c r="BK63" s="79">
        <f t="shared" si="204"/>
        <v>0</v>
      </c>
      <c r="BL63" s="78">
        <f t="shared" si="205"/>
        <v>0.1144578313253013</v>
      </c>
      <c r="BM63" s="78">
        <f t="shared" si="195"/>
        <v>0.28738738738738734</v>
      </c>
      <c r="BN63" s="78">
        <f t="shared" si="196"/>
        <v>7.6976906927921362E-3</v>
      </c>
      <c r="BO63" s="78">
        <f t="shared" si="197"/>
        <v>-0.33750000000000002</v>
      </c>
      <c r="BP63" s="78"/>
      <c r="BQ63" s="78"/>
      <c r="BR63" s="78"/>
    </row>
    <row r="64" spans="26:113" x14ac:dyDescent="0.2">
      <c r="Z64" s="9" t="str">
        <f t="shared" si="206"/>
        <v>201605</v>
      </c>
      <c r="AA64" s="79">
        <f t="shared" si="200"/>
        <v>0</v>
      </c>
      <c r="AB64" s="78">
        <f t="shared" ref="AB64:AD64" si="211">AB39/AA39-1</f>
        <v>-0.61111111111111116</v>
      </c>
      <c r="AC64" s="78">
        <f t="shared" si="211"/>
        <v>-0.2857142857142857</v>
      </c>
      <c r="AD64" s="78">
        <f t="shared" si="211"/>
        <v>-0.20000000000000007</v>
      </c>
      <c r="AE64" s="78"/>
      <c r="AF64" s="78"/>
      <c r="AG64" s="78"/>
      <c r="AH64" s="78"/>
      <c r="AR64" s="9" t="str">
        <f t="shared" si="208"/>
        <v>201605</v>
      </c>
      <c r="AS64" s="79">
        <f t="shared" si="202"/>
        <v>0</v>
      </c>
      <c r="AT64" s="78">
        <f t="shared" si="203"/>
        <v>-0.61111111111111116</v>
      </c>
      <c r="AU64" s="78">
        <f t="shared" si="190"/>
        <v>-0.2857142857142857</v>
      </c>
      <c r="AV64" s="78">
        <f t="shared" si="191"/>
        <v>-0.20000000000000007</v>
      </c>
      <c r="AW64" s="78"/>
      <c r="AX64" s="78"/>
      <c r="AY64" s="78"/>
      <c r="AZ64" s="78"/>
      <c r="BJ64" s="9" t="str">
        <f t="shared" si="209"/>
        <v>201605</v>
      </c>
      <c r="BK64" s="79">
        <f t="shared" si="204"/>
        <v>0</v>
      </c>
      <c r="BL64" s="78">
        <f t="shared" si="205"/>
        <v>-0.27624784853700513</v>
      </c>
      <c r="BM64" s="78">
        <f t="shared" si="195"/>
        <v>-0.53745541022592147</v>
      </c>
      <c r="BN64" s="78">
        <f t="shared" si="196"/>
        <v>-0.24421593830334198</v>
      </c>
      <c r="BO64" s="78"/>
      <c r="BP64" s="78"/>
      <c r="BQ64" s="78"/>
      <c r="BR64" s="78"/>
    </row>
    <row r="65" spans="26:78" x14ac:dyDescent="0.2">
      <c r="Z65" s="9" t="str">
        <f t="shared" si="206"/>
        <v>201606</v>
      </c>
      <c r="AA65" s="79">
        <f t="shared" si="200"/>
        <v>0</v>
      </c>
      <c r="AB65" s="78">
        <f t="shared" ref="AB65:AC65" si="212">AB40/AA40-1</f>
        <v>-0.55555555555555558</v>
      </c>
      <c r="AC65" s="78">
        <f t="shared" si="212"/>
        <v>-0.33333333333333337</v>
      </c>
      <c r="AD65" s="78"/>
      <c r="AE65" s="78"/>
      <c r="AF65" s="78"/>
      <c r="AG65" s="78"/>
      <c r="AH65" s="78"/>
      <c r="AR65" s="9" t="str">
        <f t="shared" si="208"/>
        <v>201606</v>
      </c>
      <c r="AS65" s="79">
        <f t="shared" si="202"/>
        <v>0</v>
      </c>
      <c r="AT65" s="78">
        <f t="shared" si="203"/>
        <v>-0.55555555555555558</v>
      </c>
      <c r="AU65" s="78">
        <f t="shared" si="190"/>
        <v>-0.33333333333333337</v>
      </c>
      <c r="AV65" s="78"/>
      <c r="AW65" s="78"/>
      <c r="AX65" s="78"/>
      <c r="AY65" s="78"/>
      <c r="AZ65" s="78"/>
      <c r="BJ65" s="9" t="str">
        <f t="shared" si="209"/>
        <v>201606</v>
      </c>
      <c r="BK65" s="79">
        <f t="shared" si="204"/>
        <v>0</v>
      </c>
      <c r="BL65" s="78">
        <f t="shared" si="205"/>
        <v>-0.47679112008072655</v>
      </c>
      <c r="BM65" s="78">
        <f t="shared" si="195"/>
        <v>-0.48794599807135974</v>
      </c>
      <c r="BN65" s="78"/>
      <c r="BO65" s="78"/>
      <c r="BP65" s="78"/>
      <c r="BQ65" s="78"/>
      <c r="BR65" s="78"/>
    </row>
    <row r="66" spans="26:78" x14ac:dyDescent="0.2">
      <c r="Z66" s="9" t="str">
        <f t="shared" si="206"/>
        <v>201607</v>
      </c>
      <c r="AA66" s="79">
        <f t="shared" si="200"/>
        <v>0</v>
      </c>
      <c r="AB66" s="78">
        <f t="shared" ref="AB66" si="213">AB41/AA41-1</f>
        <v>-0.33333333333333337</v>
      </c>
      <c r="AC66" s="78"/>
      <c r="AD66" s="78"/>
      <c r="AE66" s="78"/>
      <c r="AF66" s="78"/>
      <c r="AG66" s="78"/>
      <c r="AH66" s="78"/>
      <c r="AR66" s="9" t="str">
        <f t="shared" si="208"/>
        <v>201607</v>
      </c>
      <c r="AS66" s="79">
        <f t="shared" si="202"/>
        <v>0</v>
      </c>
      <c r="AT66" s="78">
        <f t="shared" si="203"/>
        <v>-0.33333333333333337</v>
      </c>
      <c r="AU66" s="78"/>
      <c r="AV66" s="78"/>
      <c r="AW66" s="78"/>
      <c r="AX66" s="78"/>
      <c r="AY66" s="78"/>
      <c r="AZ66" s="78"/>
      <c r="BJ66" s="9" t="str">
        <f t="shared" si="209"/>
        <v>201607</v>
      </c>
      <c r="BK66" s="79">
        <f t="shared" si="204"/>
        <v>0</v>
      </c>
      <c r="BL66" s="78">
        <f t="shared" si="205"/>
        <v>6.7948717948717929E-2</v>
      </c>
      <c r="BM66" s="78"/>
      <c r="BN66" s="78"/>
      <c r="BO66" s="78"/>
      <c r="BP66" s="78"/>
      <c r="BQ66" s="78"/>
      <c r="BR66" s="78"/>
    </row>
    <row r="67" spans="26:78" x14ac:dyDescent="0.2">
      <c r="Z67" s="9" t="str">
        <f t="shared" si="206"/>
        <v>201608</v>
      </c>
      <c r="AA67" s="79">
        <f t="shared" si="200"/>
        <v>0</v>
      </c>
      <c r="AB67" s="78"/>
      <c r="AC67" s="78"/>
      <c r="AD67" s="78"/>
      <c r="AE67" s="78"/>
      <c r="AF67" s="78"/>
      <c r="AG67" s="78"/>
      <c r="AH67" s="78"/>
      <c r="AR67" s="9" t="str">
        <f t="shared" si="208"/>
        <v>201608</v>
      </c>
      <c r="AS67" s="79">
        <f t="shared" si="202"/>
        <v>0</v>
      </c>
      <c r="AT67" s="78"/>
      <c r="AU67" s="78"/>
      <c r="AV67" s="78"/>
      <c r="AW67" s="78"/>
      <c r="AX67" s="78"/>
      <c r="AY67" s="78"/>
      <c r="AZ67" s="78"/>
      <c r="BJ67" s="9" t="str">
        <f t="shared" si="209"/>
        <v>201608</v>
      </c>
      <c r="BK67" s="79">
        <f t="shared" si="204"/>
        <v>0</v>
      </c>
      <c r="BL67" s="78"/>
      <c r="BM67" s="78"/>
      <c r="BN67" s="78"/>
      <c r="BO67" s="78"/>
      <c r="BP67" s="78"/>
      <c r="BQ67" s="78"/>
      <c r="BR67" s="78"/>
    </row>
    <row r="68" spans="26:78" x14ac:dyDescent="0.2">
      <c r="Z68" s="9" t="str">
        <f t="shared" si="206"/>
        <v>201609</v>
      </c>
      <c r="AA68" s="79"/>
      <c r="AB68" s="78"/>
      <c r="AC68" s="78"/>
      <c r="AD68" s="78"/>
      <c r="AE68" s="78"/>
      <c r="AF68" s="78"/>
      <c r="AG68" s="78"/>
      <c r="AH68" s="78"/>
      <c r="AR68" s="9" t="str">
        <f t="shared" si="208"/>
        <v>201609</v>
      </c>
      <c r="AS68" s="79"/>
      <c r="AT68" s="78"/>
      <c r="AU68" s="78"/>
      <c r="AV68" s="78"/>
      <c r="AW68" s="78"/>
      <c r="AX68" s="78"/>
      <c r="AY68" s="78"/>
      <c r="AZ68" s="78"/>
      <c r="BJ68" s="9" t="str">
        <f t="shared" si="209"/>
        <v>201609</v>
      </c>
      <c r="BK68" s="79"/>
      <c r="BL68" s="78"/>
      <c r="BM68" s="78"/>
      <c r="BN68" s="78"/>
      <c r="BO68" s="78"/>
      <c r="BP68" s="78"/>
      <c r="BQ68" s="78"/>
      <c r="BR68" s="78"/>
    </row>
    <row r="69" spans="26:78" x14ac:dyDescent="0.2">
      <c r="Z69" s="9" t="str">
        <f t="shared" si="206"/>
        <v>201610</v>
      </c>
      <c r="AA69" s="79"/>
      <c r="AB69" s="78"/>
      <c r="AC69" s="78"/>
      <c r="AD69" s="78"/>
      <c r="AE69" s="78"/>
      <c r="AF69" s="78"/>
      <c r="AG69" s="78"/>
      <c r="AH69" s="78"/>
      <c r="AR69" s="9" t="str">
        <f t="shared" si="208"/>
        <v>201610</v>
      </c>
      <c r="AS69" s="79"/>
      <c r="AT69" s="78"/>
      <c r="AU69" s="78"/>
      <c r="AV69" s="78"/>
      <c r="AW69" s="78"/>
      <c r="AX69" s="78"/>
      <c r="AY69" s="78"/>
      <c r="AZ69" s="78"/>
      <c r="BJ69" s="9" t="str">
        <f t="shared" si="209"/>
        <v>201610</v>
      </c>
      <c r="BK69" s="79"/>
      <c r="BL69" s="78"/>
      <c r="BM69" s="78"/>
      <c r="BN69" s="78"/>
      <c r="BO69" s="78"/>
      <c r="BP69" s="78"/>
      <c r="BQ69" s="78"/>
      <c r="BR69" s="78"/>
    </row>
    <row r="70" spans="26:78" x14ac:dyDescent="0.2">
      <c r="Z70" s="9" t="str">
        <f t="shared" si="206"/>
        <v>201611</v>
      </c>
      <c r="AA70" s="1"/>
      <c r="AR70" s="9" t="str">
        <f t="shared" si="208"/>
        <v>201611</v>
      </c>
      <c r="AS70" s="1"/>
      <c r="AT70" s="2"/>
      <c r="AU70" s="2"/>
      <c r="AV70" s="2"/>
      <c r="BJ70" s="9" t="str">
        <f t="shared" si="209"/>
        <v>201611</v>
      </c>
      <c r="BK70" s="1"/>
      <c r="BL70" s="2"/>
      <c r="BM70" s="2"/>
      <c r="BN70" s="2"/>
    </row>
    <row r="71" spans="26:78" x14ac:dyDescent="0.2">
      <c r="Z71" s="9" t="str">
        <f t="shared" si="206"/>
        <v>201612</v>
      </c>
      <c r="AA71" s="1"/>
      <c r="AR71" s="9" t="str">
        <f t="shared" si="208"/>
        <v>201612</v>
      </c>
      <c r="AS71" s="1"/>
      <c r="AT71" s="2"/>
      <c r="AU71" s="2"/>
      <c r="AV71" s="2"/>
      <c r="BJ71" s="9" t="str">
        <f t="shared" si="209"/>
        <v>201612</v>
      </c>
      <c r="BK71" s="1"/>
      <c r="BL71" s="2"/>
      <c r="BM71" s="2"/>
      <c r="BN71" s="2"/>
    </row>
    <row r="72" spans="26:78" x14ac:dyDescent="0.2">
      <c r="Z72" s="9" t="str">
        <f t="shared" si="206"/>
        <v>201701</v>
      </c>
      <c r="AA72" s="1"/>
      <c r="AR72" s="9" t="str">
        <f t="shared" si="208"/>
        <v>201701</v>
      </c>
      <c r="AS72" s="1"/>
      <c r="AT72" s="2"/>
      <c r="AU72" s="2"/>
      <c r="AV72" s="2"/>
      <c r="BJ72" s="9" t="str">
        <f t="shared" si="209"/>
        <v>201701</v>
      </c>
      <c r="BK72" s="1"/>
      <c r="BL72" s="2"/>
      <c r="BM72" s="2"/>
      <c r="BN72" s="2"/>
    </row>
    <row r="73" spans="26:78" x14ac:dyDescent="0.2">
      <c r="Z73" s="9" t="str">
        <f t="shared" si="206"/>
        <v>201702</v>
      </c>
      <c r="AA73" s="1"/>
      <c r="AR73" s="9" t="str">
        <f t="shared" si="208"/>
        <v>201702</v>
      </c>
      <c r="AS73" s="1"/>
      <c r="AT73" s="2"/>
      <c r="AU73" s="2"/>
      <c r="AV73" s="2"/>
      <c r="BJ73" s="9" t="str">
        <f t="shared" si="209"/>
        <v>201702</v>
      </c>
      <c r="BK73" s="1"/>
      <c r="BL73" s="2"/>
      <c r="BM73" s="2"/>
      <c r="BN73" s="2"/>
    </row>
    <row r="74" spans="26:78" x14ac:dyDescent="0.2">
      <c r="Z74" s="9" t="str">
        <f t="shared" si="206"/>
        <v>201703</v>
      </c>
      <c r="AA74" s="1"/>
      <c r="AR74" s="9" t="str">
        <f t="shared" si="208"/>
        <v>201703</v>
      </c>
      <c r="AS74" s="1"/>
      <c r="AT74" s="2"/>
      <c r="AU74" s="2"/>
      <c r="AV74" s="2"/>
      <c r="BJ74" s="9" t="str">
        <f t="shared" si="209"/>
        <v>201703</v>
      </c>
      <c r="BK74" s="1"/>
      <c r="BL74" s="2"/>
      <c r="BM74" s="2"/>
      <c r="BN74" s="2"/>
    </row>
    <row r="75" spans="26:78" x14ac:dyDescent="0.2">
      <c r="Z75" s="9" t="str">
        <f t="shared" si="206"/>
        <v>201704</v>
      </c>
      <c r="AA75" s="1"/>
      <c r="AR75" s="9" t="str">
        <f t="shared" si="208"/>
        <v>201704</v>
      </c>
      <c r="AS75" s="1"/>
      <c r="AT75" s="2"/>
      <c r="AU75" s="2"/>
      <c r="AV75" s="2"/>
      <c r="BJ75" s="9" t="str">
        <f t="shared" si="209"/>
        <v>201704</v>
      </c>
      <c r="BK75" s="1"/>
      <c r="BL75" s="2"/>
      <c r="BM75" s="2"/>
      <c r="BN75" s="2"/>
    </row>
    <row r="76" spans="26:78" x14ac:dyDescent="0.2">
      <c r="Z76" s="9" t="str">
        <f t="shared" si="206"/>
        <v>201705</v>
      </c>
      <c r="AA76" s="1"/>
      <c r="AR76" s="9" t="str">
        <f t="shared" si="208"/>
        <v>201705</v>
      </c>
      <c r="AS76" s="1"/>
      <c r="AT76" s="2"/>
      <c r="AU76" s="2"/>
      <c r="AV76" s="2"/>
      <c r="BJ76" s="9" t="str">
        <f t="shared" si="209"/>
        <v>201705</v>
      </c>
      <c r="BK76" s="1"/>
      <c r="BL76" s="2"/>
      <c r="BM76" s="2"/>
      <c r="BN76" s="2"/>
    </row>
    <row r="77" spans="26:78" x14ac:dyDescent="0.2">
      <c r="Z77" s="9" t="str">
        <f t="shared" si="206"/>
        <v>201706</v>
      </c>
      <c r="AA77" s="1"/>
      <c r="AR77" s="9" t="str">
        <f t="shared" si="208"/>
        <v>201706</v>
      </c>
      <c r="AS77" s="1"/>
      <c r="AT77" s="2"/>
      <c r="AU77" s="2"/>
      <c r="AV77" s="2"/>
      <c r="BJ77" s="9" t="str">
        <f t="shared" si="209"/>
        <v>201706</v>
      </c>
      <c r="BK77" s="1"/>
      <c r="BL77" s="2"/>
      <c r="BM77" s="2"/>
      <c r="BN77" s="2"/>
    </row>
    <row r="78" spans="26:78" x14ac:dyDescent="0.2">
      <c r="AT78" s="2"/>
      <c r="AU78" s="2"/>
      <c r="AV78" s="2"/>
      <c r="BL78" s="2"/>
      <c r="BM78" s="2"/>
      <c r="BN78" s="2"/>
    </row>
    <row r="79" spans="26:78" x14ac:dyDescent="0.2">
      <c r="Z79" s="31" t="s">
        <v>316</v>
      </c>
      <c r="AA79" s="63" t="str">
        <f>IFERROR(AVERAGEIFS(AA60:AA77,$D$9:$D$26,"&gt;0",AA60:AA77,"&gt;0"),"n/a")</f>
        <v>n/a</v>
      </c>
      <c r="AB79" s="63">
        <f>MEDIAN(AB60:AB77)</f>
        <v>-0.3529411764705882</v>
      </c>
      <c r="AC79" s="63">
        <f t="shared" ref="AC79:AG79" si="214">MEDIAN(AC60:AC77)</f>
        <v>-0.25000000000000011</v>
      </c>
      <c r="AD79" s="63">
        <f t="shared" si="214"/>
        <v>-6.6666666666666763E-2</v>
      </c>
      <c r="AE79" s="63">
        <f t="shared" si="214"/>
        <v>-0.22142857142857147</v>
      </c>
      <c r="AF79" s="63">
        <f t="shared" si="214"/>
        <v>0</v>
      </c>
      <c r="AG79" s="63">
        <f t="shared" si="214"/>
        <v>9.0909090909090828E-2</v>
      </c>
      <c r="AH79" s="63"/>
      <c r="AI79" s="63"/>
      <c r="AJ79" s="63"/>
      <c r="AK79" s="63"/>
      <c r="AL79" s="63"/>
      <c r="AM79" s="63"/>
      <c r="AN79" s="63"/>
      <c r="AO79" s="63"/>
      <c r="AR79" s="31" t="s">
        <v>316</v>
      </c>
      <c r="AS79" s="63" t="str">
        <f>IFERROR(AVERAGEIFS(AS60:AS77,$D$9:$D$26,"&gt;0",AS60:AS77,"&gt;0"),"n/a")</f>
        <v>n/a</v>
      </c>
      <c r="AT79" s="63">
        <f>MEDIAN(AT60:AT77)</f>
        <v>-0.3529411764705882</v>
      </c>
      <c r="AU79" s="63">
        <f t="shared" ref="AU79:AY79" si="215">MEDIAN(AU60:AU77)</f>
        <v>-0.25000000000000011</v>
      </c>
      <c r="AV79" s="63">
        <f t="shared" si="215"/>
        <v>-6.6666666666666763E-2</v>
      </c>
      <c r="AW79" s="63">
        <f t="shared" si="215"/>
        <v>-0.22142857142857147</v>
      </c>
      <c r="AX79" s="63">
        <f t="shared" si="215"/>
        <v>0</v>
      </c>
      <c r="AY79" s="63">
        <f t="shared" si="215"/>
        <v>9.0909090909090828E-2</v>
      </c>
      <c r="AZ79" s="63"/>
      <c r="BA79" s="63"/>
      <c r="BB79" s="63"/>
      <c r="BC79" s="63"/>
      <c r="BD79" s="63"/>
      <c r="BE79" s="63"/>
      <c r="BF79" s="63"/>
      <c r="BG79" s="63"/>
      <c r="BJ79" s="31" t="s">
        <v>316</v>
      </c>
      <c r="BK79" s="63" t="str">
        <f>IFERROR(AVERAGEIFS(BK60:BK77,$D$9:$D$26,"&gt;0",BK60:BK77,"&gt;0"),"n/a")</f>
        <v>n/a</v>
      </c>
      <c r="BL79" s="63">
        <f>MEDIAN(BL60:BL77)</f>
        <v>-0.11483870967741938</v>
      </c>
      <c r="BM79" s="63">
        <f t="shared" ref="BM79:BQ79" si="216">MEDIAN(BM60:BM77)</f>
        <v>-0.15416564525117255</v>
      </c>
      <c r="BN79" s="63">
        <f t="shared" si="216"/>
        <v>-2.9651593773164509E-3</v>
      </c>
      <c r="BO79" s="63">
        <f t="shared" si="216"/>
        <v>-0.37442056705670568</v>
      </c>
      <c r="BP79" s="63">
        <f t="shared" si="216"/>
        <v>1.6819571865443361E-2</v>
      </c>
      <c r="BQ79" s="63">
        <f t="shared" si="216"/>
        <v>-1.5822589409207832E-2</v>
      </c>
      <c r="BR79" s="63"/>
      <c r="BS79" s="63"/>
      <c r="BT79" s="63"/>
      <c r="BU79" s="63"/>
      <c r="BV79" s="63"/>
      <c r="BW79" s="63"/>
      <c r="BX79" s="63"/>
      <c r="BY79" s="63"/>
      <c r="BZ79" s="86"/>
    </row>
  </sheetData>
  <mergeCells count="5">
    <mergeCell ref="R6:U6"/>
    <mergeCell ref="I6:K6"/>
    <mergeCell ref="C6:E6"/>
    <mergeCell ref="M6:P6"/>
    <mergeCell ref="F6:H6"/>
  </mergeCells>
  <conditionalFormatting sqref="AA35:AH42">
    <cfRule type="colorScale" priority="12">
      <colorScale>
        <cfvo type="min"/>
        <cfvo type="max"/>
        <color rgb="FFFCFCFF"/>
        <color rgb="FF63BE7B"/>
      </colorScale>
    </cfRule>
  </conditionalFormatting>
  <conditionalFormatting sqref="AA35:AO52">
    <cfRule type="colorScale" priority="11">
      <colorScale>
        <cfvo type="min"/>
        <cfvo type="max"/>
        <color rgb="FFFCFCFF"/>
        <color rgb="FF63BE7B"/>
      </colorScale>
    </cfRule>
  </conditionalFormatting>
  <conditionalFormatting sqref="AS35:AZ42">
    <cfRule type="colorScale" priority="10">
      <colorScale>
        <cfvo type="min"/>
        <cfvo type="max"/>
        <color rgb="FFFCFCFF"/>
        <color rgb="FF63BE7B"/>
      </colorScale>
    </cfRule>
  </conditionalFormatting>
  <conditionalFormatting sqref="AS35:BG52">
    <cfRule type="colorScale" priority="9">
      <colorScale>
        <cfvo type="min"/>
        <cfvo type="max"/>
        <color rgb="FFFCFCFF"/>
        <color rgb="FF63BE7B"/>
      </colorScale>
    </cfRule>
  </conditionalFormatting>
  <conditionalFormatting sqref="BK35:BZ52">
    <cfRule type="colorScale" priority="8">
      <colorScale>
        <cfvo type="min"/>
        <cfvo type="max"/>
        <color rgb="FFFCFCFF"/>
        <color rgb="FF63BE7B"/>
      </colorScale>
    </cfRule>
  </conditionalFormatting>
  <conditionalFormatting sqref="CC35:CQ52">
    <cfRule type="colorScale" priority="7">
      <colorScale>
        <cfvo type="min"/>
        <cfvo type="max"/>
        <color rgb="FFFCFCFF"/>
        <color rgb="FF63BE7B"/>
      </colorScale>
    </cfRule>
  </conditionalFormatting>
  <conditionalFormatting sqref="AB60:AG66">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AT60:AY66">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onditionalFormatting>
  <conditionalFormatting sqref="BL60:BQ66">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dataValidations disablePrompts="1" count="1">
    <dataValidation type="list" allowBlank="1" showInputMessage="1" showErrorMessage="1" sqref="X6" xr:uid="{00000000-0002-0000-0100-000000000000}">
      <formula1>$X$2:$X$4</formula1>
    </dataValidation>
  </dataValidations>
  <pageMargins left="0.7" right="0.7" top="0.75" bottom="0.75" header="0.3" footer="0.3"/>
  <pageSetup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80"/>
  <sheetViews>
    <sheetView showGridLines="0" zoomScale="85" zoomScaleNormal="85" workbookViewId="0"/>
  </sheetViews>
  <sheetFormatPr baseColWidth="10" defaultColWidth="8.83203125" defaultRowHeight="15" outlineLevelRow="1" x14ac:dyDescent="0.2"/>
  <cols>
    <col min="2" max="2" width="20.33203125" customWidth="1"/>
    <col min="3" max="3" width="6.1640625" bestFit="1" customWidth="1"/>
    <col min="4" max="10" width="9.5" style="1" bestFit="1" customWidth="1"/>
    <col min="11" max="11" width="7.1640625" style="1" bestFit="1" customWidth="1"/>
    <col min="12" max="12" width="7.1640625" style="1" customWidth="1"/>
    <col min="13" max="18" width="9.5" style="1" bestFit="1" customWidth="1"/>
    <col min="19" max="19" width="9.5" bestFit="1" customWidth="1"/>
    <col min="20" max="20" width="22.5" bestFit="1" customWidth="1"/>
    <col min="21" max="21" width="6.6640625" bestFit="1" customWidth="1"/>
    <col min="22" max="22" width="12.6640625" bestFit="1" customWidth="1"/>
    <col min="23" max="23" width="10.33203125" bestFit="1" customWidth="1"/>
    <col min="29" max="29" width="7.6640625" bestFit="1" customWidth="1"/>
  </cols>
  <sheetData>
    <row r="1" spans="1:36" x14ac:dyDescent="0.2">
      <c r="B1" s="37" t="s">
        <v>317</v>
      </c>
      <c r="C1" s="37"/>
      <c r="E1" s="56"/>
      <c r="T1" s="37" t="s">
        <v>318</v>
      </c>
      <c r="U1" s="37"/>
    </row>
    <row r="2" spans="1:36" outlineLevel="1" x14ac:dyDescent="0.2">
      <c r="B2" t="s">
        <v>303</v>
      </c>
      <c r="D2" s="36">
        <v>0</v>
      </c>
      <c r="E2" s="36">
        <v>1</v>
      </c>
      <c r="F2" s="36">
        <f t="shared" ref="F2:R2" si="0">E2+1</f>
        <v>2</v>
      </c>
      <c r="G2" s="36">
        <f t="shared" si="0"/>
        <v>3</v>
      </c>
      <c r="H2" s="36">
        <f t="shared" si="0"/>
        <v>4</v>
      </c>
      <c r="I2" s="36">
        <f t="shared" si="0"/>
        <v>5</v>
      </c>
      <c r="J2" s="36">
        <f t="shared" si="0"/>
        <v>6</v>
      </c>
      <c r="K2" s="36">
        <f t="shared" si="0"/>
        <v>7</v>
      </c>
      <c r="L2" s="36">
        <f t="shared" si="0"/>
        <v>8</v>
      </c>
      <c r="M2" s="36">
        <f t="shared" si="0"/>
        <v>9</v>
      </c>
      <c r="N2" s="36">
        <f t="shared" si="0"/>
        <v>10</v>
      </c>
      <c r="O2" s="36">
        <f t="shared" si="0"/>
        <v>11</v>
      </c>
      <c r="P2" s="36">
        <f t="shared" si="0"/>
        <v>12</v>
      </c>
      <c r="Q2" s="36">
        <f t="shared" si="0"/>
        <v>13</v>
      </c>
      <c r="R2" s="36">
        <f t="shared" si="0"/>
        <v>14</v>
      </c>
      <c r="T2" t="s">
        <v>303</v>
      </c>
      <c r="V2">
        <f t="shared" ref="V2:AJ2" si="1">D2</f>
        <v>0</v>
      </c>
      <c r="W2">
        <f t="shared" si="1"/>
        <v>1</v>
      </c>
      <c r="X2">
        <f t="shared" si="1"/>
        <v>2</v>
      </c>
      <c r="Y2">
        <f t="shared" si="1"/>
        <v>3</v>
      </c>
      <c r="Z2">
        <f t="shared" si="1"/>
        <v>4</v>
      </c>
      <c r="AA2">
        <f t="shared" si="1"/>
        <v>5</v>
      </c>
      <c r="AB2">
        <f t="shared" si="1"/>
        <v>6</v>
      </c>
      <c r="AC2">
        <f t="shared" si="1"/>
        <v>7</v>
      </c>
      <c r="AD2">
        <f t="shared" si="1"/>
        <v>8</v>
      </c>
      <c r="AE2">
        <f t="shared" si="1"/>
        <v>9</v>
      </c>
      <c r="AF2">
        <f t="shared" si="1"/>
        <v>10</v>
      </c>
      <c r="AG2">
        <f t="shared" si="1"/>
        <v>11</v>
      </c>
      <c r="AH2">
        <f t="shared" si="1"/>
        <v>12</v>
      </c>
      <c r="AI2">
        <f t="shared" si="1"/>
        <v>13</v>
      </c>
      <c r="AJ2">
        <f t="shared" si="1"/>
        <v>14</v>
      </c>
    </row>
    <row r="3" spans="1:36" x14ac:dyDescent="0.2">
      <c r="B3" s="4" t="s">
        <v>319</v>
      </c>
      <c r="C3" s="4"/>
      <c r="D3" s="35"/>
      <c r="E3" s="45">
        <f ca="1">IFERROR(SUMPRODUCT($B$45:$B$80,E45:E80)/OFFSET(Cohorts!$AA$9,LTV!E2,0)/12,"n/a")</f>
        <v>0.50610631662616667</v>
      </c>
      <c r="F3" s="45">
        <f ca="1">IFERROR(SUMPRODUCT($B$45:$B$80,F45:F80)/OFFSET(Cohorts!$AA$9,LTV!F2,0)/12,"n/a")</f>
        <v>0.3434292139669381</v>
      </c>
      <c r="G3" s="45">
        <f ca="1">IFERROR(SUMPRODUCT($B$45:$B$80,G45:G80)/OFFSET(Cohorts!$AA$9,LTV!G2,0)/12,"n/a")</f>
        <v>0.83323416616588475</v>
      </c>
      <c r="H3" s="45">
        <f ca="1">IFERROR(SUMPRODUCT($B$45:$B$80,H45:H80)/OFFSET(Cohorts!$AA$9,LTV!H2,0)/12,"n/a")</f>
        <v>0.19038684084098723</v>
      </c>
      <c r="I3" s="45">
        <f ca="1">IFERROR(SUMPRODUCT($B$45:$B$80,I45:I80)/OFFSET(Cohorts!$AA$9,LTV!I2,0)/12,"n/a")</f>
        <v>0.17594954020356923</v>
      </c>
      <c r="J3" s="45">
        <f ca="1">IFERROR(SUMPRODUCT($B$45:$B$80,J45:J80)/OFFSET(Cohorts!$AA$9,LTV!J2,0)/12,"n/a")</f>
        <v>0.24999919877826379</v>
      </c>
      <c r="K3" s="45">
        <f ca="1">IFERROR(SUMPRODUCT($B$45:$B$80,K45:K80)/OFFSET(Cohorts!$AA$9,LTV!K2,0)/12,"n/a")</f>
        <v>8.3333333333333329E-2</v>
      </c>
      <c r="L3" s="45"/>
      <c r="M3" s="45"/>
      <c r="N3" s="45"/>
      <c r="O3" s="45"/>
      <c r="P3" s="45"/>
      <c r="Q3" s="45"/>
      <c r="R3" s="45"/>
      <c r="T3" s="4" t="s">
        <v>320</v>
      </c>
      <c r="U3" s="4"/>
      <c r="V3" s="53"/>
      <c r="W3" s="58">
        <f t="shared" ref="W3:AD3" ca="1" si="2">IFERROR(SUM(W5:W42)/E$5,"n/a")</f>
        <v>926.68598309796926</v>
      </c>
      <c r="X3" s="58">
        <f t="shared" ca="1" si="2"/>
        <v>388.93459077034208</v>
      </c>
      <c r="Y3" s="58">
        <f t="shared" ca="1" si="2"/>
        <v>2769.6205759633631</v>
      </c>
      <c r="Z3" s="58">
        <f t="shared" ca="1" si="2"/>
        <v>173.64140883568274</v>
      </c>
      <c r="AA3" s="58">
        <f t="shared" ca="1" si="2"/>
        <v>152.6592421720687</v>
      </c>
      <c r="AB3" s="58">
        <f t="shared" ca="1" si="2"/>
        <v>134.41666666666666</v>
      </c>
      <c r="AC3" s="58">
        <f t="shared" ca="1" si="2"/>
        <v>64.047619047619051</v>
      </c>
      <c r="AD3" s="58" t="str">
        <f t="shared" ca="1" si="2"/>
        <v>n/a</v>
      </c>
      <c r="AE3" s="58"/>
      <c r="AF3" s="58"/>
      <c r="AG3" s="58"/>
      <c r="AH3" s="58"/>
      <c r="AI3" s="58"/>
      <c r="AJ3" s="58"/>
    </row>
    <row r="4" spans="1:36" x14ac:dyDescent="0.2">
      <c r="B4" s="4" t="s">
        <v>321</v>
      </c>
      <c r="C4" s="4"/>
      <c r="D4" s="39">
        <f>VLOOKUP(D2,Cohorts!$A:$B,2,0)</f>
        <v>201601</v>
      </c>
      <c r="E4" s="39" t="str">
        <f>VLOOKUP(E2,Cohorts!$A:$B,2,0)</f>
        <v>201602</v>
      </c>
      <c r="F4" s="39" t="str">
        <f>VLOOKUP(F2,Cohorts!$A:$B,2,0)</f>
        <v>201603</v>
      </c>
      <c r="G4" s="39" t="str">
        <f>VLOOKUP(G2,Cohorts!$A:$B,2,0)</f>
        <v>201604</v>
      </c>
      <c r="H4" s="39" t="str">
        <f>VLOOKUP(H2,Cohorts!$A:$B,2,0)</f>
        <v>201605</v>
      </c>
      <c r="I4" s="39" t="str">
        <f>VLOOKUP(I2,Cohorts!$A:$B,2,0)</f>
        <v>201606</v>
      </c>
      <c r="J4" s="39" t="str">
        <f>VLOOKUP(J2,Cohorts!$A:$B,2,0)</f>
        <v>201607</v>
      </c>
      <c r="K4" s="39" t="str">
        <f>VLOOKUP(K2,Cohorts!$A:$B,2,0)</f>
        <v>201608</v>
      </c>
      <c r="L4" s="39" t="str">
        <f>VLOOKUP(L2,Cohorts!$A:$B,2,0)</f>
        <v>201609</v>
      </c>
      <c r="M4" s="39" t="str">
        <f>VLOOKUP(M2,Cohorts!$A:$B,2,0)</f>
        <v>201610</v>
      </c>
      <c r="N4" s="39" t="str">
        <f>VLOOKUP(N2,Cohorts!$A:$B,2,0)</f>
        <v>201611</v>
      </c>
      <c r="O4" s="39" t="str">
        <f>VLOOKUP(O2,Cohorts!$A:$B,2,0)</f>
        <v>201612</v>
      </c>
      <c r="P4" s="39" t="str">
        <f>VLOOKUP(P2,Cohorts!$A:$B,2,0)</f>
        <v>201701</v>
      </c>
      <c r="Q4" s="39" t="str">
        <f>VLOOKUP(Q2,Cohorts!$A:$B,2,0)</f>
        <v>201702</v>
      </c>
      <c r="R4" s="39" t="str">
        <f>VLOOKUP(R2,Cohorts!$A:$B,2,0)</f>
        <v>201703</v>
      </c>
      <c r="T4" s="36" t="s">
        <v>321</v>
      </c>
      <c r="U4" s="36"/>
      <c r="V4" s="39">
        <f>VLOOKUP(V2,Cohorts!$A:$B,2,0)</f>
        <v>201601</v>
      </c>
      <c r="W4" s="39" t="str">
        <f>VLOOKUP(W2,Cohorts!$A:$B,2,0)</f>
        <v>201602</v>
      </c>
      <c r="X4" s="39" t="str">
        <f>VLOOKUP(X2,Cohorts!$A:$B,2,0)</f>
        <v>201603</v>
      </c>
      <c r="Y4" s="39" t="str">
        <f>VLOOKUP(Y2,Cohorts!$A:$B,2,0)</f>
        <v>201604</v>
      </c>
      <c r="Z4" s="39" t="str">
        <f>VLOOKUP(Z2,Cohorts!$A:$B,2,0)</f>
        <v>201605</v>
      </c>
      <c r="AA4" s="39" t="str">
        <f>VLOOKUP(AA2,Cohorts!$A:$B,2,0)</f>
        <v>201606</v>
      </c>
      <c r="AB4" s="39" t="str">
        <f>VLOOKUP(AB2,Cohorts!$A:$B,2,0)</f>
        <v>201607</v>
      </c>
      <c r="AC4" s="39" t="str">
        <f>VLOOKUP(AC2,Cohorts!$A:$B,2,0)</f>
        <v>201608</v>
      </c>
      <c r="AD4" s="39" t="str">
        <f>VLOOKUP(AD2,Cohorts!$A:$B,2,0)</f>
        <v>201609</v>
      </c>
      <c r="AE4" s="39" t="str">
        <f>VLOOKUP(AE2,Cohorts!$A:$B,2,0)</f>
        <v>201610</v>
      </c>
      <c r="AF4" s="39" t="str">
        <f>VLOOKUP(AF2,Cohorts!$A:$B,2,0)</f>
        <v>201611</v>
      </c>
      <c r="AG4" s="39" t="str">
        <f>VLOOKUP(AG2,Cohorts!$A:$B,2,0)</f>
        <v>201612</v>
      </c>
      <c r="AH4" s="39" t="str">
        <f>VLOOKUP(AH2,Cohorts!$A:$B,2,0)</f>
        <v>201701</v>
      </c>
      <c r="AI4" s="39" t="str">
        <f>VLOOKUP(AI2,Cohorts!$A:$B,2,0)</f>
        <v>201702</v>
      </c>
      <c r="AJ4" s="39" t="str">
        <f>VLOOKUP(AJ2,Cohorts!$A:$B,2,0)</f>
        <v>201703</v>
      </c>
    </row>
    <row r="5" spans="1:36" x14ac:dyDescent="0.2">
      <c r="A5" t="s">
        <v>322</v>
      </c>
      <c r="B5" s="69">
        <v>0</v>
      </c>
      <c r="C5" s="68">
        <f ca="1">OFFSET(Cohorts!$AA$54,0,LTV!$B5,,)</f>
        <v>1</v>
      </c>
      <c r="D5" s="61">
        <f ca="1">OFFSET(Cohorts!$AA$9,LTV!D$2,LTV!$B5,,)</f>
        <v>41</v>
      </c>
      <c r="E5" s="61">
        <f ca="1">OFFSET(Cohorts!$AA$9,LTV!E$2,LTV!$B5,,)</f>
        <v>34</v>
      </c>
      <c r="F5" s="61">
        <f ca="1">OFFSET(Cohorts!$AA$9,LTV!F$2,LTV!$B5,,)</f>
        <v>26</v>
      </c>
      <c r="G5" s="61">
        <f ca="1">OFFSET(Cohorts!$AA$9,LTV!G$2,LTV!$B5,,)</f>
        <v>21</v>
      </c>
      <c r="H5" s="61">
        <f ca="1">OFFSET(Cohorts!$AA$9,LTV!H$2,LTV!$B5,,)</f>
        <v>18</v>
      </c>
      <c r="I5" s="61">
        <f ca="1">OFFSET(Cohorts!$AA$9,LTV!I$2,LTV!$B5,,)</f>
        <v>27</v>
      </c>
      <c r="J5" s="61">
        <f ca="1">OFFSET(Cohorts!$AA$9,LTV!J$2,LTV!$B5,,)</f>
        <v>24</v>
      </c>
      <c r="K5" s="61">
        <f ca="1">OFFSET(Cohorts!$AA$9,LTV!K$2,LTV!$B5,,)</f>
        <v>21</v>
      </c>
      <c r="L5" s="61">
        <f ca="1">OFFSET(Cohorts!$AA$9,LTV!L$2,LTV!$B5,,)</f>
        <v>0</v>
      </c>
      <c r="M5" s="61">
        <f ca="1">OFFSET(Cohorts!$AA$9,LTV!M$2,LTV!$B5,,)</f>
        <v>0</v>
      </c>
      <c r="N5" s="61">
        <f ca="1">OFFSET(Cohorts!$AA$9,LTV!N$2,LTV!$B5,,)</f>
        <v>0</v>
      </c>
      <c r="O5" s="61">
        <f ca="1">OFFSET(Cohorts!$AA$9,LTV!O$2,LTV!$B5,,)</f>
        <v>0</v>
      </c>
      <c r="P5" s="61">
        <f ca="1">OFFSET(Cohorts!$AA$9,LTV!P$2,LTV!$B5,,)</f>
        <v>0</v>
      </c>
      <c r="Q5" s="61">
        <f ca="1">OFFSET(Cohorts!$AA$9,LTV!Q$2,LTV!$B5,,)</f>
        <v>0</v>
      </c>
      <c r="R5" s="61">
        <f ca="1">OFFSET(Cohorts!$AA$9,LTV!R$2,LTV!$B5,,)</f>
        <v>0</v>
      </c>
      <c r="T5" s="69">
        <f t="shared" ref="T5:T41" si="3">B5</f>
        <v>0</v>
      </c>
      <c r="U5" s="72">
        <f ca="1">OFFSET(Cohorts!$BK$35,0,LTV!$T5,,)</f>
        <v>1</v>
      </c>
      <c r="V5" s="75">
        <f ca="1">OFFSET(Cohorts!$BK$9,LTV!V$2,LTV!$T5,,)</f>
        <v>2328.96</v>
      </c>
      <c r="W5" s="75">
        <f ca="1">OFFSET(Cohorts!$BK$9,LTV!W$2,LTV!$T5,,)</f>
        <v>1497</v>
      </c>
      <c r="X5" s="75">
        <f ca="1">OFFSET(Cohorts!$BK$9,LTV!X$2,LTV!$T5,,)</f>
        <v>1550</v>
      </c>
      <c r="Y5" s="75">
        <f ca="1">OFFSET(Cohorts!$BK$9,LTV!Y$2,LTV!$T5,,)</f>
        <v>996</v>
      </c>
      <c r="Z5" s="75">
        <f ca="1">OFFSET(Cohorts!$BK$9,LTV!Z$2,LTV!$T5,,)</f>
        <v>1162</v>
      </c>
      <c r="AA5" s="75">
        <f ca="1">OFFSET(Cohorts!$BK$9,LTV!AA$2,LTV!$T5,,)</f>
        <v>1982</v>
      </c>
      <c r="AB5" s="75">
        <f ca="1">OFFSET(Cohorts!$BK$9,LTV!AB$2,LTV!$T5,,)</f>
        <v>1560</v>
      </c>
      <c r="AC5" s="73">
        <f ca="1">OFFSET(Cohorts!$BK$9,LTV!AC$2,LTV!$T5,,)</f>
        <v>1345</v>
      </c>
      <c r="AD5" s="59">
        <f ca="1">OFFSET(Cohorts!$BK$9,LTV!AD$2,LTV!$T5,,)</f>
        <v>0</v>
      </c>
      <c r="AE5" s="62"/>
    </row>
    <row r="6" spans="1:36" x14ac:dyDescent="0.2">
      <c r="A6" t="s">
        <v>322</v>
      </c>
      <c r="B6" s="69">
        <f>B5+1</f>
        <v>1</v>
      </c>
      <c r="C6" s="68">
        <f ca="1">OFFSET(Cohorts!$AA$54,0,LTV!$B6,,)</f>
        <v>0.5720224299851272</v>
      </c>
      <c r="D6" s="61">
        <f ca="1">OFFSET(Cohorts!$AA$9,LTV!D$2,LTV!$B6,,)</f>
        <v>22</v>
      </c>
      <c r="E6" s="61">
        <f ca="1">OFFSET(Cohorts!$AA$9,LTV!E$2,LTV!$B6,,)</f>
        <v>22</v>
      </c>
      <c r="F6" s="61">
        <f ca="1">OFFSET(Cohorts!$AA$9,LTV!F$2,LTV!$B6,,)</f>
        <v>17</v>
      </c>
      <c r="G6" s="61">
        <f ca="1">OFFSET(Cohorts!$AA$9,LTV!G$2,LTV!$B6,,)</f>
        <v>14</v>
      </c>
      <c r="H6" s="61">
        <f ca="1">OFFSET(Cohorts!$AA$9,LTV!H$2,LTV!$B6,,)</f>
        <v>7</v>
      </c>
      <c r="I6" s="61">
        <f ca="1">OFFSET(Cohorts!$AA$9,LTV!I$2,LTV!$B6,,)</f>
        <v>12</v>
      </c>
      <c r="J6" s="61">
        <f ca="1">OFFSET(Cohorts!$AA$9,LTV!J$2,LTV!$B6,,)</f>
        <v>16</v>
      </c>
      <c r="K6" s="61">
        <f ca="1">OFFSET(Cohorts!$AA$9,LTV!K$2,LTV!$B6,,)</f>
        <v>0</v>
      </c>
      <c r="L6" s="3">
        <f ca="1">OFFSET(Cohorts!$AA$9,LTV!L$2,LTV!$B6,,)</f>
        <v>0</v>
      </c>
      <c r="M6" s="44"/>
      <c r="N6" s="44"/>
      <c r="O6" s="44"/>
      <c r="P6" s="44"/>
      <c r="Q6" s="44"/>
      <c r="R6" s="44"/>
      <c r="T6" s="69">
        <f t="shared" si="3"/>
        <v>1</v>
      </c>
      <c r="U6" s="68">
        <f ca="1">OFFSET(Cohorts!$BK$35,0,LTV!$T6,,)</f>
        <v>0.7355214344600165</v>
      </c>
      <c r="V6" s="75">
        <f ca="1">OFFSET(Cohorts!$BK$9,LTV!V$2,LTV!$T6,,)</f>
        <v>1713</v>
      </c>
      <c r="W6" s="75">
        <f ca="1">OFFSET(Cohorts!$BK$9,LTV!W$2,LTV!$T6,,)</f>
        <v>1586</v>
      </c>
      <c r="X6" s="75">
        <f ca="1">OFFSET(Cohorts!$BK$9,LTV!X$2,LTV!$T6,,)</f>
        <v>1372</v>
      </c>
      <c r="Y6" s="75">
        <f ca="1">OFFSET(Cohorts!$BK$9,LTV!Y$2,LTV!$T6,,)</f>
        <v>1110</v>
      </c>
      <c r="Z6" s="75">
        <f ca="1">OFFSET(Cohorts!$BK$9,LTV!Z$2,LTV!$T6,,)</f>
        <v>841</v>
      </c>
      <c r="AA6" s="75">
        <f ca="1">OFFSET(Cohorts!$BK$9,LTV!AA$2,LTV!$T6,,)</f>
        <v>1037</v>
      </c>
      <c r="AB6" s="75">
        <f ca="1">OFFSET(Cohorts!$BK$9,LTV!AB$2,LTV!$T6,,)</f>
        <v>1666</v>
      </c>
      <c r="AC6" s="73">
        <f ca="1">OFFSET(Cohorts!$BK$9,LTV!AC$2,LTV!$T6,,)</f>
        <v>0</v>
      </c>
      <c r="AD6" s="62"/>
    </row>
    <row r="7" spans="1:36" x14ac:dyDescent="0.2">
      <c r="A7" t="s">
        <v>322</v>
      </c>
      <c r="B7" s="69">
        <f t="shared" ref="B7:B41" si="4">B6+1</f>
        <v>2</v>
      </c>
      <c r="C7" s="68">
        <f ca="1">OFFSET(Cohorts!$AA$54,0,LTV!$B7,,)</f>
        <v>0.45200728474281798</v>
      </c>
      <c r="D7" s="61">
        <f ca="1">OFFSET(Cohorts!$AA$9,LTV!D$2,LTV!$B7,,)</f>
        <v>17</v>
      </c>
      <c r="E7" s="61">
        <f ca="1">OFFSET(Cohorts!$AA$9,LTV!E$2,LTV!$B7,,)</f>
        <v>16</v>
      </c>
      <c r="F7" s="61">
        <f ca="1">OFFSET(Cohorts!$AA$9,LTV!F$2,LTV!$B7,,)</f>
        <v>14</v>
      </c>
      <c r="G7" s="61">
        <f ca="1">OFFSET(Cohorts!$AA$9,LTV!G$2,LTV!$B7,,)</f>
        <v>15</v>
      </c>
      <c r="H7" s="61">
        <f ca="1">OFFSET(Cohorts!$AA$9,LTV!H$2,LTV!$B7,,)</f>
        <v>5</v>
      </c>
      <c r="I7" s="61">
        <f ca="1">OFFSET(Cohorts!$AA$9,LTV!I$2,LTV!$B7,,)</f>
        <v>8</v>
      </c>
      <c r="J7" s="62">
        <f ca="1">GROWTH(J$5:J6,$B$5:$B6,$B7,1)</f>
        <v>10.666666666666663</v>
      </c>
      <c r="K7" s="62"/>
      <c r="L7" s="44"/>
      <c r="M7" s="44"/>
      <c r="N7" s="44"/>
      <c r="O7" s="44"/>
      <c r="P7" s="44"/>
      <c r="Q7" s="44"/>
      <c r="R7" s="44"/>
      <c r="T7" s="69">
        <f t="shared" si="3"/>
        <v>2</v>
      </c>
      <c r="U7" s="68">
        <f ca="1">OFFSET(Cohorts!$BK$35,0,LTV!$T7,,)</f>
        <v>0.57922849683979116</v>
      </c>
      <c r="V7" s="75">
        <f ca="1">OFFSET(Cohorts!$BK$9,LTV!V$2,LTV!$T7,,)</f>
        <v>1349</v>
      </c>
      <c r="W7" s="75">
        <f ca="1">OFFSET(Cohorts!$BK$9,LTV!W$2,LTV!$T7,,)</f>
        <v>1434</v>
      </c>
      <c r="X7" s="75">
        <f ca="1">OFFSET(Cohorts!$BK$9,LTV!X$2,LTV!$T7,,)</f>
        <v>1673</v>
      </c>
      <c r="Y7" s="75">
        <f ca="1">OFFSET(Cohorts!$BK$9,LTV!Y$2,LTV!$T7,,)</f>
        <v>1429</v>
      </c>
      <c r="Z7" s="75">
        <f ca="1">OFFSET(Cohorts!$BK$9,LTV!Z$2,LTV!$T7,,)</f>
        <v>389</v>
      </c>
      <c r="AA7" s="75">
        <f ca="1">OFFSET(Cohorts!$BK$9,LTV!AA$2,LTV!$T7,,)</f>
        <v>531</v>
      </c>
      <c r="AB7" s="76"/>
      <c r="AC7" s="74"/>
      <c r="AD7" s="60"/>
    </row>
    <row r="8" spans="1:36" x14ac:dyDescent="0.2">
      <c r="A8" t="s">
        <v>322</v>
      </c>
      <c r="B8" s="69">
        <f t="shared" si="4"/>
        <v>3</v>
      </c>
      <c r="C8" s="68">
        <f ca="1">OFFSET(Cohorts!$AA$54,0,LTV!$B8,,)</f>
        <v>0.43561907564777008</v>
      </c>
      <c r="D8" s="61">
        <f ca="1">OFFSET(Cohorts!$AA$9,LTV!D$2,LTV!$B8,,)</f>
        <v>19</v>
      </c>
      <c r="E8" s="61">
        <f ca="1">OFFSET(Cohorts!$AA$9,LTV!E$2,LTV!$B8,,)</f>
        <v>15</v>
      </c>
      <c r="F8" s="61">
        <f ca="1">OFFSET(Cohorts!$AA$9,LTV!F$2,LTV!$B8,,)</f>
        <v>10</v>
      </c>
      <c r="G8" s="61">
        <f ca="1">OFFSET(Cohorts!$AA$9,LTV!G$2,LTV!$B8,,)</f>
        <v>14</v>
      </c>
      <c r="H8" s="61">
        <f ca="1">OFFSET(Cohorts!$AA$9,LTV!H$2,LTV!$B8,,)</f>
        <v>4</v>
      </c>
      <c r="I8" s="62">
        <f ca="1">GROWTH(I$5:I7,$B$5:$B7,$B8,1)</f>
        <v>4.0700950846340671</v>
      </c>
      <c r="J8" s="62">
        <f ca="1">GROWTH(J$6:J7,$B$6:$B7,$B8,1)</f>
        <v>7.1111111111111063</v>
      </c>
      <c r="K8" s="62"/>
      <c r="L8" s="44"/>
      <c r="M8" s="44"/>
      <c r="N8" s="44"/>
      <c r="O8" s="44"/>
      <c r="P8" s="44"/>
      <c r="Q8" s="44"/>
      <c r="R8" s="44"/>
      <c r="T8" s="69">
        <f t="shared" si="3"/>
        <v>3</v>
      </c>
      <c r="U8" s="68">
        <f ca="1">OFFSET(Cohorts!$BK$35,0,LTV!$T8,,)</f>
        <v>0.57751099203077771</v>
      </c>
      <c r="V8" s="75">
        <f ca="1">OFFSET(Cohorts!$BK$9,LTV!V$2,LTV!$T8,,)</f>
        <v>1345</v>
      </c>
      <c r="W8" s="75">
        <f ca="1">OFFSET(Cohorts!$BK$9,LTV!W$2,LTV!$T8,,)</f>
        <v>1442</v>
      </c>
      <c r="X8" s="75">
        <f ca="1">OFFSET(Cohorts!$BK$9,LTV!X$2,LTV!$T8,,)</f>
        <v>1111</v>
      </c>
      <c r="Y8" s="75">
        <f ca="1">OFFSET(Cohorts!$BK$9,LTV!Y$2,LTV!$T8,,)</f>
        <v>1440</v>
      </c>
      <c r="Z8" s="75">
        <f ca="1">OFFSET(Cohorts!$BK$9,LTV!Z$2,LTV!$T8,,)</f>
        <v>294</v>
      </c>
      <c r="AA8" s="76">
        <f ca="1">GROWTH(AA$5:AA7,$T$5:$T7,$T8,1)</f>
        <v>275.83530165650552</v>
      </c>
      <c r="AB8" s="76"/>
      <c r="AC8" s="74"/>
      <c r="AD8" s="60"/>
    </row>
    <row r="9" spans="1:36" x14ac:dyDescent="0.2">
      <c r="A9" t="s">
        <v>322</v>
      </c>
      <c r="B9" s="69">
        <f t="shared" si="4"/>
        <v>4</v>
      </c>
      <c r="C9" s="68">
        <f ca="1">OFFSET(Cohorts!$AA$54,0,LTV!$B9,,)</f>
        <v>0.38502136314187962</v>
      </c>
      <c r="D9" s="61">
        <f ca="1">OFFSET(Cohorts!$AA$9,LTV!D$2,LTV!$B9,,)</f>
        <v>13</v>
      </c>
      <c r="E9" s="61">
        <f ca="1">OFFSET(Cohorts!$AA$9,LTV!E$2,LTV!$B9,,)</f>
        <v>13</v>
      </c>
      <c r="F9" s="61">
        <f ca="1">OFFSET(Cohorts!$AA$9,LTV!F$2,LTV!$B9,,)</f>
        <v>7</v>
      </c>
      <c r="G9" s="61">
        <f ca="1">OFFSET(Cohorts!$AA$9,LTV!G$2,LTV!$B9,,)</f>
        <v>12</v>
      </c>
      <c r="H9" s="62">
        <f ca="1">GROWTH(H$5:H8,$B$5:$B8,$B9,1)</f>
        <v>2.1081851067789192</v>
      </c>
      <c r="I9" s="62">
        <f ca="1">GROWTH(I$6:I8,$B$6:$B8,$B9,1)</f>
        <v>2.4796015849320616</v>
      </c>
      <c r="J9" s="62">
        <f ca="1">GROWTH(J$6:J8,$B$6:$B8,$B9,1)</f>
        <v>4.7407407407407369</v>
      </c>
      <c r="K9" s="62"/>
      <c r="L9" s="44"/>
      <c r="M9" s="44"/>
      <c r="N9" s="44"/>
      <c r="O9" s="44"/>
      <c r="P9" s="44"/>
      <c r="Q9" s="44"/>
      <c r="R9" s="44"/>
      <c r="T9" s="69">
        <f t="shared" si="3"/>
        <v>4</v>
      </c>
      <c r="U9" s="68">
        <f ca="1">OFFSET(Cohorts!$BK$35,0,LTV!$T9,,)</f>
        <v>0.24903819730695245</v>
      </c>
      <c r="V9" s="75">
        <f ca="1">OFFSET(Cohorts!$BK$9,LTV!V$2,LTV!$T9,,)</f>
        <v>580</v>
      </c>
      <c r="W9" s="75">
        <f ca="1">OFFSET(Cohorts!$BK$9,LTV!W$2,LTV!$T9,,)</f>
        <v>1590</v>
      </c>
      <c r="X9" s="75">
        <f ca="1">OFFSET(Cohorts!$BK$9,LTV!X$2,LTV!$T9,,)</f>
        <v>654</v>
      </c>
      <c r="Y9" s="75">
        <f ca="1">OFFSET(Cohorts!$BK$9,LTV!Y$2,LTV!$T9,,)</f>
        <v>954</v>
      </c>
      <c r="Z9" s="76">
        <f ca="1">GROWTH(Z$5:Z8,$T$5:$T8,$T9,1)</f>
        <v>170.10577857208264</v>
      </c>
      <c r="AA9" s="76">
        <f ca="1">GROWTH(AA$5:AA8,$T$5:$T8,$T9,1)</f>
        <v>142.77273604870194</v>
      </c>
      <c r="AB9" s="76"/>
      <c r="AC9" s="74"/>
      <c r="AD9" s="60"/>
    </row>
    <row r="10" spans="1:36" x14ac:dyDescent="0.2">
      <c r="A10" t="s">
        <v>322</v>
      </c>
      <c r="B10" s="69">
        <f t="shared" si="4"/>
        <v>5</v>
      </c>
      <c r="C10" s="68">
        <f ca="1">OFFSET(Cohorts!$AA$54,0,LTV!$B10,,)</f>
        <v>0.31944597726520252</v>
      </c>
      <c r="D10" s="61">
        <f ca="1">OFFSET(Cohorts!$AA$9,LTV!D$2,LTV!$B10,,)</f>
        <v>11</v>
      </c>
      <c r="E10" s="61">
        <f ca="1">OFFSET(Cohorts!$AA$9,LTV!E$2,LTV!$B10,,)</f>
        <v>13</v>
      </c>
      <c r="F10" s="61">
        <f ca="1">OFFSET(Cohorts!$AA$9,LTV!F$2,LTV!$B10,,)</f>
        <v>8</v>
      </c>
      <c r="G10" s="62">
        <f ca="1">GROWTH(G$5:G9,$B$5:$B9,$B10,1)</f>
        <v>10.669074433586403</v>
      </c>
      <c r="H10" s="62">
        <f ca="1">GROWTH(H$6:H9,$B$6:$B9,$B10,1)</f>
        <v>1.5936381457791913</v>
      </c>
      <c r="I10" s="62">
        <f ca="1">GROWTH(I$6:I9,$B$6:$B9,$B10,1)</f>
        <v>1.4440876699505421</v>
      </c>
      <c r="J10" s="62">
        <f ca="1">GROWTH(J$6:J9,$B$6:$B9,$B10,1)</f>
        <v>3.1604938271604905</v>
      </c>
      <c r="K10" s="62"/>
      <c r="L10" s="44"/>
      <c r="M10" s="44"/>
      <c r="N10" s="44"/>
      <c r="O10" s="44"/>
      <c r="P10" s="44"/>
      <c r="Q10" s="44"/>
      <c r="R10" s="44"/>
      <c r="T10" s="69">
        <f t="shared" si="3"/>
        <v>5</v>
      </c>
      <c r="U10" s="68">
        <f ca="1">OFFSET(Cohorts!$BK$35,0,LTV!$T10,,)</f>
        <v>0.31043899422918386</v>
      </c>
      <c r="V10" s="75">
        <f ca="1">OFFSET(Cohorts!$BK$9,LTV!V$2,LTV!$T10,,)</f>
        <v>723</v>
      </c>
      <c r="W10" s="75">
        <f ca="1">OFFSET(Cohorts!$BK$9,LTV!W$2,LTV!$T10,,)</f>
        <v>1344</v>
      </c>
      <c r="X10" s="75">
        <f ca="1">OFFSET(Cohorts!$BK$9,LTV!X$2,LTV!$T10,,)</f>
        <v>665</v>
      </c>
      <c r="Y10" s="76">
        <f ca="1">GROWTH(Y$5:Y9,$T$5:$T9,$T10,1)</f>
        <v>1230.241458181303</v>
      </c>
      <c r="Z10" s="76">
        <f ca="1">GROWTH(Z$5:Z9,$T$5:$T9,$T10,1)</f>
        <v>104.27418120479541</v>
      </c>
      <c r="AA10" s="76">
        <f ca="1">GROWTH(AA$5:AA9,$T$5:$T9,$T10,1)</f>
        <v>73.899366891828649</v>
      </c>
      <c r="AB10" s="76"/>
      <c r="AC10" s="74"/>
      <c r="AD10" s="60"/>
    </row>
    <row r="11" spans="1:36" x14ac:dyDescent="0.2">
      <c r="A11" t="s">
        <v>322</v>
      </c>
      <c r="B11" s="69">
        <f t="shared" si="4"/>
        <v>6</v>
      </c>
      <c r="C11" s="68">
        <f ca="1">OFFSET(Cohorts!$AA$54,0,LTV!$B11,,)</f>
        <v>0.34971305595408897</v>
      </c>
      <c r="D11" s="61">
        <f ca="1">OFFSET(Cohorts!$AA$9,LTV!D$2,LTV!$B11,,)</f>
        <v>13</v>
      </c>
      <c r="E11" s="61">
        <f ca="1">OFFSET(Cohorts!$AA$9,LTV!E$2,LTV!$B11,,)</f>
        <v>13</v>
      </c>
      <c r="F11" s="62">
        <f ca="1">GROWTH(F$5:F10,$B$5:$B10,$B11,1)</f>
        <v>5.0558786341615951</v>
      </c>
      <c r="G11" s="62">
        <f ca="1">GROWTH(G$6:G10,$B$6:$B10,$B11,1)</f>
        <v>10.357555903072662</v>
      </c>
      <c r="H11" s="62">
        <f ca="1">GROWTH(H$6:H10,$B$6:$B10,$B11,1)</f>
        <v>1.0872813171587918</v>
      </c>
      <c r="I11" s="62">
        <f ca="1">GROWTH(I$6:I10,$B$6:$B10,$B11,1)</f>
        <v>0.84101785189023526</v>
      </c>
      <c r="J11" s="62">
        <f ca="1">GROWTH(J$6:J10,$B$6:$B10,$B11,1)</f>
        <v>2.1069958847736601</v>
      </c>
      <c r="K11" s="62"/>
      <c r="L11" s="44"/>
      <c r="M11" s="44"/>
      <c r="N11" s="44"/>
      <c r="O11" s="44"/>
      <c r="P11" s="44"/>
      <c r="Q11" s="44"/>
      <c r="R11" s="44"/>
      <c r="T11" s="69">
        <f t="shared" si="3"/>
        <v>6</v>
      </c>
      <c r="U11" s="68">
        <f ca="1">OFFSET(Cohorts!$BK$35,0,LTV!$T11,,)</f>
        <v>0.35466474306128054</v>
      </c>
      <c r="V11" s="75">
        <f ca="1">OFFSET(Cohorts!$BK$9,LTV!V$2,LTV!$T11,,)</f>
        <v>826</v>
      </c>
      <c r="W11" s="75">
        <f ca="1">OFFSET(Cohorts!$BK$9,LTV!W$2,LTV!$T11,,)</f>
        <v>1110</v>
      </c>
      <c r="X11" s="76">
        <f ca="1">GROWTH(X$5:X10,$T$5:$T10,$T11,1)</f>
        <v>550.99764623854151</v>
      </c>
      <c r="Y11" s="76">
        <f ca="1">GROWTH(Y$5:Y10,$T$5:$T10,$T11,1)</f>
        <v>1251.8494904827658</v>
      </c>
      <c r="Z11" s="76">
        <f ca="1">GROWTH(Z$5:Z10,$T$5:$T10,$T11,1)</f>
        <v>63.91966785139514</v>
      </c>
      <c r="AA11" s="76">
        <f ca="1">GROWTH(AA$5:AA10,$T$5:$T10,$T11,1)</f>
        <v>38.250415157346467</v>
      </c>
      <c r="AB11" s="76"/>
      <c r="AC11" s="74"/>
      <c r="AD11" s="60"/>
    </row>
    <row r="12" spans="1:36" x14ac:dyDescent="0.2">
      <c r="A12" t="s">
        <v>322</v>
      </c>
      <c r="B12" s="69">
        <f t="shared" si="4"/>
        <v>7</v>
      </c>
      <c r="C12" s="68">
        <f ca="1">OFFSET(Cohorts!$AA$54,0,LTV!$B12,,)</f>
        <v>0.24390243902439024</v>
      </c>
      <c r="D12" s="61">
        <f ca="1">OFFSET(Cohorts!$AA$9,LTV!D$2,LTV!$B12,,)</f>
        <v>10</v>
      </c>
      <c r="E12" s="62">
        <f ca="1">GROWTH(E$5:E11,$B$5:$B11,$B12,1)</f>
        <v>9.3515983355192205</v>
      </c>
      <c r="F12" s="62">
        <f ca="1">GROWTH(F$6:F11,$B$6:$B11,$B12,1)</f>
        <v>4.1658073911790936</v>
      </c>
      <c r="G12" s="62">
        <f ca="1">GROWTH(G$6:G11,$B$6:$B11,$B12,1)</f>
        <v>9.5932558369989653</v>
      </c>
      <c r="H12" s="62">
        <f ca="1">GROWTH(H$6:H11,$B$6:$B11,$B12,1)</f>
        <v>0.74181247843094444</v>
      </c>
      <c r="I12" s="62">
        <f ca="1">GROWTH(I$6:I11,$B$6:$B11,$B12,1)</f>
        <v>0.48979784393719672</v>
      </c>
      <c r="J12" s="62">
        <f ca="1">GROWTH(J$6:J11,$B$6:$B11,$B12,1)</f>
        <v>1.4046639231824396</v>
      </c>
      <c r="K12" s="62"/>
      <c r="L12" s="44"/>
      <c r="M12" s="44"/>
      <c r="N12" s="44"/>
      <c r="O12" s="44"/>
      <c r="P12" s="44"/>
      <c r="Q12" s="44"/>
      <c r="R12" s="44"/>
      <c r="T12" s="69">
        <f t="shared" si="3"/>
        <v>7</v>
      </c>
      <c r="U12" s="68">
        <f ca="1">OFFSET(Cohorts!$BK$35,0,LTV!$T12,,)</f>
        <v>0.2533319593294861</v>
      </c>
      <c r="V12" s="75">
        <f ca="1">OFFSET(Cohorts!$BK$9,LTV!V$2,LTV!$T12,,)</f>
        <v>590</v>
      </c>
      <c r="W12" s="76">
        <f ca="1">GROWTH(W$5:W11,$T$5:$T11,$T12,1)</f>
        <v>1209.2061561180074</v>
      </c>
      <c r="X12" s="76">
        <f ca="1">GROWTH(X$5:X11,$T$5:$T11,$T12,1)</f>
        <v>452.88505984222752</v>
      </c>
      <c r="Y12" s="76">
        <f ca="1">GROWTH(Y$5:Y11,$T$5:$T11,$T12,1)</f>
        <v>1273.8370475164138</v>
      </c>
      <c r="Z12" s="76">
        <f ca="1">GROWTH(Z$5:Z11,$T$5:$T11,$T12,1)</f>
        <v>39.182507990240445</v>
      </c>
      <c r="AA12" s="76">
        <f ca="1">GROWTH(AA$5:AA11,$T$5:$T11,$T12,1)</f>
        <v>19.798468122886486</v>
      </c>
      <c r="AB12" s="76"/>
      <c r="AC12" s="74"/>
      <c r="AD12" s="60"/>
    </row>
    <row r="13" spans="1:36" x14ac:dyDescent="0.2">
      <c r="A13" s="42" t="s">
        <v>323</v>
      </c>
      <c r="B13" s="70">
        <f t="shared" si="4"/>
        <v>8</v>
      </c>
      <c r="C13" s="71">
        <f ca="1">IFERROR(GROWTH(C$7:C12,$T$7:$T12,$T13),"n/a")</f>
        <v>0.24088986519969049</v>
      </c>
      <c r="D13" s="62">
        <f ca="1">GROWTH(D$5:D12,$B$5:$B12,$B13,1)</f>
        <v>7.7002376942898465</v>
      </c>
      <c r="E13" s="62">
        <f ca="1">GROWTH(E$5:E12,$B$5:$B12,$B13,1)</f>
        <v>8.0650923679557618</v>
      </c>
      <c r="F13" s="62">
        <f ca="1">GROWTH(F$6:F12,$B$6:$B12,$B13,1)</f>
        <v>3.3052593541373469</v>
      </c>
      <c r="G13" s="62">
        <f ca="1">GROWTH(G$6:G12,$B$6:$B12,$B13,1)</f>
        <v>8.8853546546452229</v>
      </c>
      <c r="H13" s="62">
        <f ca="1">GROWTH(H$6:H12,$B$6:$B12,$B13,1)</f>
        <v>0.50611166077407621</v>
      </c>
      <c r="I13" s="62">
        <f ca="1">GROWTH(I$6:I12,$B$6:$B12,$B13,1)</f>
        <v>0.28525188542232882</v>
      </c>
      <c r="J13" s="62">
        <f ca="1">GROWTH(J$6:J12,$B$6:$B12,$B13,1)</f>
        <v>0.93644261545495955</v>
      </c>
      <c r="K13" s="62"/>
      <c r="L13" s="44"/>
      <c r="M13" s="44"/>
      <c r="N13" s="44"/>
      <c r="O13" s="44"/>
      <c r="P13" s="44"/>
      <c r="Q13" s="44"/>
      <c r="R13" s="44"/>
      <c r="T13" s="70">
        <f t="shared" si="3"/>
        <v>8</v>
      </c>
      <c r="U13" s="71">
        <f ca="1">IFERROR(GROWTH(U$7:U12,$T$7:$T12,$T13),"n/a")</f>
        <v>0.21256664825681501</v>
      </c>
      <c r="V13" s="76">
        <f ca="1">GROWTH(V$5:V12,$T$5:$T12,$T13,1)</f>
        <v>446.36133833421525</v>
      </c>
      <c r="W13" s="76">
        <f ca="1">GROWTH(W$5:W12,$T$5:$T12,$T13,1)</f>
        <v>1161.5778932354567</v>
      </c>
      <c r="X13" s="76">
        <f ca="1">GROWTH(X$5:X12,$T$5:$T12,$T13,1)</f>
        <v>372.24274700350111</v>
      </c>
      <c r="Y13" s="76">
        <f ca="1">GROWTH(Y$5:Y12,$T$5:$T12,$T13,1)</f>
        <v>1296.2107952766505</v>
      </c>
      <c r="Z13" s="76">
        <f ca="1">GROWTH(Z$5:Z12,$T$5:$T12,$T13,1)</f>
        <v>24.018725128149249</v>
      </c>
      <c r="AA13" s="76">
        <f ca="1">GROWTH(AA$5:AA12,$T$5:$T12,$T13,1)</f>
        <v>10.247714656181115</v>
      </c>
      <c r="AB13" s="76"/>
      <c r="AC13" s="74"/>
      <c r="AD13" s="60"/>
    </row>
    <row r="14" spans="1:36" x14ac:dyDescent="0.2">
      <c r="A14" s="42" t="s">
        <v>323</v>
      </c>
      <c r="B14" s="70">
        <f t="shared" si="4"/>
        <v>9</v>
      </c>
      <c r="C14" s="71">
        <f ca="1">IFERROR(GROWTH(C$7:C13,$T$7:$T13,$T14),"n/a")</f>
        <v>0.21530266954657937</v>
      </c>
      <c r="D14" s="62">
        <f ca="1">GROWTH(D$6:D13,$B$6:$B13,$B14,1)</f>
        <v>7.2921440732651606</v>
      </c>
      <c r="E14" s="62">
        <f ca="1">GROWTH(E$6:E13,$B$6:$B13,$B14,1)</f>
        <v>7.6182182330928212</v>
      </c>
      <c r="F14" s="62">
        <f ca="1">GROWTH(F$6:F13,$B$6:$B13,$B14,1)</f>
        <v>2.6224782790594334</v>
      </c>
      <c r="G14" s="62">
        <f ca="1">GROWTH(G$6:G13,$B$6:$B13,$B14,1)</f>
        <v>8.2296905951716059</v>
      </c>
      <c r="H14" s="62">
        <f ca="1">GROWTH(H$6:H13,$B$6:$B13,$B14,1)</f>
        <v>0.34530156962752984</v>
      </c>
      <c r="I14" s="62">
        <f ca="1">GROWTH(I$6:I13,$B$6:$B13,$B14,1)</f>
        <v>0.16612698308942889</v>
      </c>
      <c r="J14" s="62">
        <f ca="1">GROWTH(J$6:J13,$B$6:$B13,$B14,1)</f>
        <v>0.62429507696997288</v>
      </c>
      <c r="K14" s="62"/>
      <c r="L14" s="44"/>
      <c r="M14" s="44"/>
      <c r="N14" s="44"/>
      <c r="O14" s="44"/>
      <c r="P14" s="44"/>
      <c r="Q14" s="44"/>
      <c r="R14" s="44"/>
      <c r="T14" s="70">
        <f t="shared" si="3"/>
        <v>9</v>
      </c>
      <c r="U14" s="71">
        <f ca="1">IFERROR(GROWTH(U$7:U13,$T$7:$T13,$T14),"n/a")</f>
        <v>0.18229376200475375</v>
      </c>
      <c r="V14" s="76">
        <f ca="1">GROWTH(V$5:V13,$T$5:$T13,$T14,1)</f>
        <v>369.07572063460304</v>
      </c>
      <c r="W14" s="76">
        <f ca="1">GROWTH(W$5:W13,$T$5:$T13,$T14,1)</f>
        <v>1115.8256143724479</v>
      </c>
      <c r="X14" s="76">
        <f ca="1">GROWTH(X$5:X13,$T$5:$T13,$T14,1)</f>
        <v>305.95988912724243</v>
      </c>
      <c r="Y14" s="76">
        <f ca="1">GROWTH(Y$5:Y13,$T$5:$T13,$T14,1)</f>
        <v>1318.9775168397875</v>
      </c>
      <c r="Z14" s="76">
        <f ca="1">GROWTH(Z$5:Z13,$T$5:$T13,$T14,1)</f>
        <v>14.723385162718037</v>
      </c>
      <c r="AA14" s="76">
        <f ca="1">GROWTH(AA$5:AA13,$T$5:$T13,$T14,1)</f>
        <v>5.3042313689468816</v>
      </c>
      <c r="AB14" s="76"/>
      <c r="AC14" s="74"/>
      <c r="AD14" s="60"/>
    </row>
    <row r="15" spans="1:36" x14ac:dyDescent="0.2">
      <c r="A15" s="42" t="s">
        <v>323</v>
      </c>
      <c r="B15" s="70">
        <f t="shared" si="4"/>
        <v>10</v>
      </c>
      <c r="C15" s="71">
        <f ca="1">IFERROR(GROWTH(C$7:C14,$T$7:$T14,$T15),"n/a")</f>
        <v>0.19243333245031483</v>
      </c>
      <c r="D15" s="62">
        <f ca="1">GROWTH(D$6:D14,$B$6:$B14,$B15,1)</f>
        <v>6.3737503919556691</v>
      </c>
      <c r="E15" s="62">
        <f ca="1">GROWTH(E$6:E14,$B$6:$B14,$B15,1)</f>
        <v>6.7520100334944173</v>
      </c>
      <c r="F15" s="62">
        <f ca="1">GROWTH(F$6:F14,$B$6:$B14,$B15,1)</f>
        <v>2.0807421104579218</v>
      </c>
      <c r="G15" s="62">
        <f ca="1">GROWTH(G$6:G14,$B$6:$B14,$B15,1)</f>
        <v>7.622409000506039</v>
      </c>
      <c r="H15" s="62">
        <f ca="1">GROWTH(H$6:H14,$B$6:$B14,$B15,1)</f>
        <v>0.23558669603635268</v>
      </c>
      <c r="I15" s="62">
        <f ca="1">GROWTH(I$6:I14,$B$6:$B14,$B15,1)</f>
        <v>9.6750191395001683E-2</v>
      </c>
      <c r="J15" s="62">
        <f ca="1">GROWTH(J$6:J14,$B$6:$B14,$B15,1)</f>
        <v>0.4161967179799822</v>
      </c>
      <c r="K15" s="62"/>
      <c r="L15" s="44"/>
      <c r="M15" s="44"/>
      <c r="N15" s="44"/>
      <c r="O15" s="44"/>
      <c r="P15" s="44"/>
      <c r="Q15" s="44"/>
      <c r="R15" s="44"/>
      <c r="T15" s="70">
        <f t="shared" si="3"/>
        <v>10</v>
      </c>
      <c r="U15" s="71">
        <f ca="1">IFERROR(GROWTH(U$7:U14,$T$7:$T14,$T15),"n/a")</f>
        <v>0.15633221833416377</v>
      </c>
      <c r="V15" s="76">
        <f ca="1">GROWTH(V$5:V14,$T$5:$T14,$T15,1)</f>
        <v>305.17178766042377</v>
      </c>
      <c r="W15" s="76">
        <f ca="1">GROWTH(W$5:W14,$T$5:$T14,$T15,1)</f>
        <v>1071.8754281915985</v>
      </c>
      <c r="X15" s="76">
        <f ca="1">GROWTH(X$5:X14,$T$5:$T14,$T15,1)</f>
        <v>251.4795909613093</v>
      </c>
      <c r="Y15" s="76">
        <f ca="1">GROWTH(Y$5:Y14,$T$5:$T14,$T15,1)</f>
        <v>1342.1441144204855</v>
      </c>
      <c r="Z15" s="76">
        <f ca="1">GROWTH(Z$5:Z14,$T$5:$T14,$T15,1)</f>
        <v>9.0253778871755497</v>
      </c>
      <c r="AA15" s="76">
        <f ca="1">GROWTH(AA$5:AA14,$T$5:$T14,$T15,1)</f>
        <v>2.7454775390676889</v>
      </c>
      <c r="AB15" s="76"/>
      <c r="AC15" s="74"/>
      <c r="AD15" s="60"/>
    </row>
    <row r="16" spans="1:36" x14ac:dyDescent="0.2">
      <c r="A16" s="42" t="s">
        <v>323</v>
      </c>
      <c r="B16" s="70">
        <f t="shared" si="4"/>
        <v>11</v>
      </c>
      <c r="C16" s="71">
        <f ca="1">IFERROR(GROWTH(C$7:C15,$T$7:$T15,$T16),"n/a")</f>
        <v>0.17199316439465726</v>
      </c>
      <c r="D16" s="62">
        <f ca="1">GROWTH(D$6:D15,$B$6:$B15,$B16,1)</f>
        <v>5.5710218628147246</v>
      </c>
      <c r="E16" s="62">
        <f ca="1">GROWTH(E$6:E15,$B$6:$B15,$B16,1)</f>
        <v>5.9842916148519034</v>
      </c>
      <c r="F16" s="62">
        <f ca="1">GROWTH(F$6:F15,$B$6:$B15,$B16,1)</f>
        <v>1.6509146195047537</v>
      </c>
      <c r="G16" s="62">
        <f ca="1">GROWTH(G$6:G15,$B$6:$B15,$B16,1)</f>
        <v>7.0599396537560803</v>
      </c>
      <c r="H16" s="62">
        <f ca="1">GROWTH(H$6:H15,$B$6:$B15,$B16,1)</f>
        <v>0.16073223011755414</v>
      </c>
      <c r="I16" s="62">
        <f ca="1">GROWTH(I$6:I15,$B$6:$B15,$B16,1)</f>
        <v>5.6346051441447512E-2</v>
      </c>
      <c r="J16" s="62">
        <f ca="1">GROWTH(J$6:J15,$B$6:$B15,$B16,1)</f>
        <v>0.27746447865332108</v>
      </c>
      <c r="K16" s="62"/>
      <c r="L16" s="44"/>
      <c r="M16" s="44"/>
      <c r="N16" s="44"/>
      <c r="O16" s="44"/>
      <c r="P16" s="44"/>
      <c r="Q16" s="44"/>
      <c r="R16" s="44"/>
      <c r="T16" s="70">
        <f t="shared" si="3"/>
        <v>11</v>
      </c>
      <c r="U16" s="71">
        <f ca="1">IFERROR(GROWTH(U$7:U15,$T$7:$T15,$T16),"n/a")</f>
        <v>0.13406801319204401</v>
      </c>
      <c r="V16" s="76">
        <f ca="1">GROWTH(V$5:V15,$T$5:$T15,$T16,1)</f>
        <v>252.33255610455143</v>
      </c>
      <c r="W16" s="76">
        <f ca="1">GROWTH(W$5:W15,$T$5:$T15,$T16,1)</f>
        <v>1029.6563537906288</v>
      </c>
      <c r="X16" s="76">
        <f ca="1">GROWTH(X$5:X15,$T$5:$T15,$T16,1)</f>
        <v>206.70024705024761</v>
      </c>
      <c r="Y16" s="76">
        <f ca="1">GROWTH(Y$5:Y15,$T$5:$T15,$T16,1)</f>
        <v>1365.7176114642994</v>
      </c>
      <c r="Z16" s="76">
        <f ca="1">GROWTH(Z$5:Z15,$T$5:$T15,$T16,1)</f>
        <v>5.532521570690192</v>
      </c>
      <c r="AA16" s="76">
        <f ca="1">GROWTH(AA$5:AA15,$T$5:$T15,$T16,1)</f>
        <v>1.4210629954141198</v>
      </c>
      <c r="AB16" s="76"/>
      <c r="AC16" s="74"/>
      <c r="AD16" s="60"/>
    </row>
    <row r="17" spans="1:30" x14ac:dyDescent="0.2">
      <c r="A17" s="42" t="s">
        <v>323</v>
      </c>
      <c r="B17" s="70">
        <f t="shared" si="4"/>
        <v>12</v>
      </c>
      <c r="C17" s="71">
        <f ca="1">IFERROR(GROWTH(C$7:C16,$T$7:$T16,$T17),"n/a")</f>
        <v>0.15372414031298554</v>
      </c>
      <c r="D17" s="62">
        <f ca="1">GROWTH(D$6:D16,$B$6:$B16,$B17,1)</f>
        <v>4.8693912825846875</v>
      </c>
      <c r="E17" s="62">
        <f ca="1">GROWTH(E$6:E16,$B$6:$B16,$B17,1)</f>
        <v>5.3038644720515791</v>
      </c>
      <c r="F17" s="62">
        <f ca="1">GROWTH(F$6:F16,$B$6:$B16,$B17,1)</f>
        <v>1.3098783684897426</v>
      </c>
      <c r="G17" s="62">
        <f ca="1">GROWTH(G$6:G16,$B$6:$B16,$B17,1)</f>
        <v>6.5389757898544332</v>
      </c>
      <c r="H17" s="62">
        <f ca="1">GROWTH(H$6:H16,$B$6:$B16,$B17,1)</f>
        <v>0.10966175184432281</v>
      </c>
      <c r="I17" s="62">
        <f ca="1">GROWTH(I$6:I16,$B$6:$B16,$B17,1)</f>
        <v>3.2815206536183444E-2</v>
      </c>
      <c r="J17" s="62">
        <f ca="1">GROWTH(J$6:J16,$B$6:$B16,$B17,1)</f>
        <v>0.18497631910221415</v>
      </c>
      <c r="K17" s="62"/>
      <c r="L17" s="44"/>
      <c r="M17" s="44"/>
      <c r="N17" s="44"/>
      <c r="O17" s="44"/>
      <c r="P17" s="44"/>
      <c r="Q17" s="44"/>
      <c r="R17" s="44"/>
      <c r="T17" s="70">
        <f t="shared" si="3"/>
        <v>12</v>
      </c>
      <c r="U17" s="71">
        <f ca="1">IFERROR(GROWTH(U$7:U16,$T$7:$T16,$T17),"n/a")</f>
        <v>0.11497458651064323</v>
      </c>
      <c r="V17" s="76">
        <f ca="1">GROWTH(V$5:V16,$T$5:$T16,$T17,1)</f>
        <v>208.642218726675</v>
      </c>
      <c r="W17" s="76">
        <f ca="1">GROWTH(W$5:W16,$T$5:$T16,$T17,1)</f>
        <v>989.10020606601904</v>
      </c>
      <c r="X17" s="76">
        <f ca="1">GROWTH(X$5:X16,$T$5:$T16,$T17,1)</f>
        <v>169.89447122652095</v>
      </c>
      <c r="Y17" s="76">
        <f ca="1">GROWTH(Y$5:Y16,$T$5:$T16,$T17,1)</f>
        <v>1389.7051547769945</v>
      </c>
      <c r="Z17" s="76">
        <f ca="1">GROWTH(Z$5:Z16,$T$5:$T16,$T17,1)</f>
        <v>3.391414222516401</v>
      </c>
      <c r="AA17" s="76">
        <f ca="1">GROWTH(AA$5:AA16,$T$5:$T16,$T17,1)</f>
        <v>0.73554418428100021</v>
      </c>
      <c r="AB17" s="76"/>
      <c r="AC17" s="74"/>
      <c r="AD17" s="60"/>
    </row>
    <row r="18" spans="1:30" x14ac:dyDescent="0.2">
      <c r="A18" s="42" t="s">
        <v>323</v>
      </c>
      <c r="B18" s="70">
        <f t="shared" si="4"/>
        <v>13</v>
      </c>
      <c r="C18" s="71">
        <f ca="1">IFERROR(GROWTH(C$7:C17,$T$7:$T17,$T18),"n/a")</f>
        <v>0.1373956424264762</v>
      </c>
      <c r="D18" s="62">
        <f ca="1">GROWTH(D$6:D17,$B$6:$B17,$B18,1)</f>
        <v>4.2561260836502814</v>
      </c>
      <c r="E18" s="62">
        <f ca="1">GROWTH(E$6:E17,$B$6:$B17,$B18,1)</f>
        <v>4.7008033946866981</v>
      </c>
      <c r="F18" s="62">
        <f ca="1">GROWTH(F$6:F17,$B$6:$B17,$B18,1)</f>
        <v>1.0392913842825231</v>
      </c>
      <c r="G18" s="62">
        <f ca="1">GROWTH(G$6:G17,$B$6:$B17,$B18,1)</f>
        <v>6.0564546550414011</v>
      </c>
      <c r="H18" s="62">
        <f ca="1">GROWTH(H$6:H17,$B$6:$B17,$B18,1)</f>
        <v>7.4818222883927116E-2</v>
      </c>
      <c r="I18" s="62">
        <f ca="1">GROWTH(I$6:I17,$B$6:$B17,$B18,1)</f>
        <v>1.9111148917531171E-2</v>
      </c>
      <c r="J18" s="62">
        <f ca="1">GROWTH(J$6:J17,$B$6:$B17,$B18,1)</f>
        <v>0.12331754606814274</v>
      </c>
      <c r="K18" s="62"/>
      <c r="L18" s="44"/>
      <c r="M18" s="44"/>
      <c r="N18" s="44"/>
      <c r="O18" s="44"/>
      <c r="P18" s="44"/>
      <c r="Q18" s="44"/>
      <c r="R18" s="44"/>
      <c r="T18" s="70">
        <f t="shared" si="3"/>
        <v>13</v>
      </c>
      <c r="U18" s="71">
        <f ca="1">IFERROR(GROWTH(U$7:U17,$T$7:$T17,$T18),"n/a")</f>
        <v>9.8600368787130341E-2</v>
      </c>
      <c r="V18" s="76">
        <f ca="1">GROWTH(V$5:V17,$T$5:$T17,$T18,1)</f>
        <v>172.51668237828494</v>
      </c>
      <c r="W18" s="76">
        <f ca="1">GROWTH(W$5:W17,$T$5:$T17,$T18,1)</f>
        <v>950.14148559197281</v>
      </c>
      <c r="X18" s="76">
        <f ca="1">GROWTH(X$5:X17,$T$5:$T17,$T18,1)</f>
        <v>139.64246180277883</v>
      </c>
      <c r="Y18" s="76">
        <f ca="1">GROWTH(Y$5:Y17,$T$5:$T17,$T18,1)</f>
        <v>1414.114016691241</v>
      </c>
      <c r="Z18" s="76">
        <f ca="1">GROWTH(Z$5:Z17,$T$5:$T17,$T18,1)</f>
        <v>2.0789237387919828</v>
      </c>
      <c r="AA18" s="76">
        <f ca="1">GROWTH(AA$5:AA17,$T$5:$T17,$T18,1)</f>
        <v>0.38071869352416621</v>
      </c>
      <c r="AB18" s="76"/>
      <c r="AC18" s="74"/>
      <c r="AD18" s="60"/>
    </row>
    <row r="19" spans="1:30" x14ac:dyDescent="0.2">
      <c r="A19" s="42" t="s">
        <v>323</v>
      </c>
      <c r="B19" s="70">
        <f t="shared" si="4"/>
        <v>14</v>
      </c>
      <c r="C19" s="71">
        <f ca="1">IFERROR(GROWTH(C$7:C18,$T$7:$T18,$T19),"n/a")</f>
        <v>0.12280154905630959</v>
      </c>
      <c r="D19" s="62">
        <f ca="1">GROWTH(D$6:D18,$B$6:$B18,$B19,1)</f>
        <v>3.7200972747281456</v>
      </c>
      <c r="E19" s="62">
        <f ca="1">GROWTH(E$6:E18,$B$6:$B18,$B19,1)</f>
        <v>4.1663116906436439</v>
      </c>
      <c r="F19" s="62">
        <f ca="1">GROWTH(F$6:F18,$B$6:$B18,$B19,1)</f>
        <v>0.82460067089224598</v>
      </c>
      <c r="G19" s="62">
        <f ca="1">GROWTH(G$6:G18,$B$6:$B18,$B19,1)</f>
        <v>5.6095395008931863</v>
      </c>
      <c r="H19" s="62">
        <f ca="1">GROWTH(H$6:H18,$B$6:$B18,$B19,1)</f>
        <v>5.1045750969359427E-2</v>
      </c>
      <c r="I19" s="62">
        <f ca="1">GROWTH(I$6:I18,$B$6:$B18,$B19,1)</f>
        <v>1.1130084235347639E-2</v>
      </c>
      <c r="J19" s="62">
        <f ca="1">GROWTH(J$6:J18,$B$6:$B18,$B19,1)</f>
        <v>8.2211697378761731E-2</v>
      </c>
      <c r="K19" s="62"/>
      <c r="L19" s="44"/>
      <c r="M19" s="44"/>
      <c r="N19" s="44"/>
      <c r="O19" s="44"/>
      <c r="P19" s="44"/>
      <c r="Q19" s="44"/>
      <c r="R19" s="44"/>
      <c r="T19" s="70">
        <f t="shared" si="3"/>
        <v>14</v>
      </c>
      <c r="U19" s="71">
        <f ca="1">IFERROR(GROWTH(U$7:U18,$T$7:$T18,$T19),"n/a")</f>
        <v>8.4558101229249658E-2</v>
      </c>
      <c r="V19" s="76">
        <f ca="1">GROWTH(V$5:V18,$T$5:$T18,$T19,1)</f>
        <v>142.64613308104634</v>
      </c>
      <c r="W19" s="76">
        <f ca="1">GROWTH(W$5:W18,$T$5:$T18,$T19,1)</f>
        <v>912.71727283682753</v>
      </c>
      <c r="X19" s="76">
        <f ca="1">GROWTH(X$5:X18,$T$5:$T18,$T19,1)</f>
        <v>114.77723199327136</v>
      </c>
      <c r="Y19" s="76">
        <f ca="1">GROWTH(Y$5:Y18,$T$5:$T18,$T19,1)</f>
        <v>1438.9515972713873</v>
      </c>
      <c r="Z19" s="76">
        <f ca="1">GROWTH(Z$5:Z18,$T$5:$T18,$T19,1)</f>
        <v>1.2743721728294246</v>
      </c>
      <c r="AA19" s="76">
        <f ca="1">GROWTH(AA$5:AA18,$T$5:$T18,$T19,1)</f>
        <v>0.19706052565752319</v>
      </c>
      <c r="AB19" s="76"/>
      <c r="AC19" s="74"/>
      <c r="AD19" s="60"/>
    </row>
    <row r="20" spans="1:30" x14ac:dyDescent="0.2">
      <c r="A20" s="42" t="s">
        <v>323</v>
      </c>
      <c r="B20" s="70">
        <f t="shared" si="4"/>
        <v>15</v>
      </c>
      <c r="C20" s="71">
        <f ca="1">IFERROR(GROWTH(C$7:C19,$T$7:$T19,$T20),"n/a")</f>
        <v>0.10975763266072287</v>
      </c>
      <c r="D20" s="62">
        <f ca="1">GROWTH(D$6:D19,$B$6:$B19,$B20,1)</f>
        <v>3.251577481833106</v>
      </c>
      <c r="E20" s="62">
        <f ca="1">GROWTH(E$6:E19,$B$6:$B19,$B20,1)</f>
        <v>3.6925928710853504</v>
      </c>
      <c r="F20" s="62">
        <f ca="1">GROWTH(F$6:F19,$B$6:$B19,$B20,1)</f>
        <v>0.65425950481188533</v>
      </c>
      <c r="G20" s="62">
        <f ca="1">GROWTH(G$6:G19,$B$6:$B19,$B20,1)</f>
        <v>5.1956029070386682</v>
      </c>
      <c r="H20" s="62">
        <f ca="1">GROWTH(H$6:H19,$B$6:$B19,$B20,1)</f>
        <v>3.482665842074719E-2</v>
      </c>
      <c r="I20" s="62">
        <f ca="1">GROWTH(I$6:I19,$B$6:$B19,$B20,1)</f>
        <v>6.4820161059127579E-3</v>
      </c>
      <c r="J20" s="62">
        <f ca="1">GROWTH(J$6:J19,$B$6:$B19,$B20,1)</f>
        <v>5.4807798252507818E-2</v>
      </c>
      <c r="K20" s="62"/>
      <c r="L20" s="44"/>
      <c r="M20" s="44"/>
      <c r="N20" s="44"/>
      <c r="O20" s="44"/>
      <c r="P20" s="44"/>
      <c r="Q20" s="44"/>
      <c r="R20" s="44"/>
      <c r="T20" s="70">
        <f t="shared" si="3"/>
        <v>15</v>
      </c>
      <c r="U20" s="71">
        <f ca="1">IFERROR(GROWTH(U$7:U19,$T$7:$T19,$T20),"n/a")</f>
        <v>7.2515676882836264E-2</v>
      </c>
      <c r="V20" s="76">
        <f ca="1">GROWTH(V$5:V19,$T$5:$T19,$T20,1)</f>
        <v>117.94754572405829</v>
      </c>
      <c r="W20" s="76">
        <f ca="1">GROWTH(W$5:W19,$T$5:$T19,$T20,1)</f>
        <v>876.76712654607809</v>
      </c>
      <c r="X20" s="76">
        <f ca="1">GROWTH(X$5:X19,$T$5:$T19,$T20,1)</f>
        <v>94.339592799810276</v>
      </c>
      <c r="Y20" s="76">
        <f ca="1">GROWTH(Y$5:Y19,$T$5:$T19,$T20,1)</f>
        <v>1464.2254265569379</v>
      </c>
      <c r="Z20" s="76">
        <f ca="1">GROWTH(Z$5:Z19,$T$5:$T19,$T20,1)</f>
        <v>0.78118518951814442</v>
      </c>
      <c r="AA20" s="76">
        <f ca="1">GROWTH(AA$5:AA19,$T$5:$T19,$T20,1)</f>
        <v>0.10199880235183267</v>
      </c>
      <c r="AB20" s="76"/>
      <c r="AC20" s="74"/>
      <c r="AD20" s="60"/>
    </row>
    <row r="21" spans="1:30" x14ac:dyDescent="0.2">
      <c r="A21" s="42" t="s">
        <v>323</v>
      </c>
      <c r="B21" s="70">
        <f t="shared" si="4"/>
        <v>16</v>
      </c>
      <c r="C21" s="71">
        <f ca="1">IFERROR(GROWTH(C$7:C20,$T$7:$T20,$T21),"n/a")</f>
        <v>9.809923425120845E-2</v>
      </c>
      <c r="D21" s="62">
        <f ca="1">GROWTH(D$6:D20,$B$6:$B20,$B21,1)</f>
        <v>2.8420644245483464</v>
      </c>
      <c r="E21" s="62">
        <f ca="1">GROWTH(E$6:E20,$B$6:$B20,$B21,1)</f>
        <v>3.2727369251348213</v>
      </c>
      <c r="F21" s="62">
        <f ca="1">GROWTH(F$6:F20,$B$6:$B20,$B21,1)</f>
        <v>0.51910641689573567</v>
      </c>
      <c r="G21" s="62">
        <f ca="1">GROWTH(G$6:G20,$B$6:$B20,$B21,1)</f>
        <v>4.8122113345187163</v>
      </c>
      <c r="H21" s="62">
        <f ca="1">GROWTH(H$6:H20,$B$6:$B20,$B21,1)</f>
        <v>2.3760961759254951E-2</v>
      </c>
      <c r="I21" s="62">
        <f ca="1">GROWTH(I$6:I20,$B$6:$B20,$B21,1)</f>
        <v>3.775041761487634E-3</v>
      </c>
      <c r="J21" s="62">
        <f ca="1">GROWTH(J$6:J20,$B$6:$B20,$B21,1)</f>
        <v>3.653853216833855E-2</v>
      </c>
      <c r="K21" s="62"/>
      <c r="L21" s="44"/>
      <c r="M21" s="44"/>
      <c r="N21" s="44"/>
      <c r="O21" s="44"/>
      <c r="P21" s="44"/>
      <c r="Q21" s="44"/>
      <c r="R21" s="44"/>
      <c r="T21" s="70">
        <f t="shared" si="3"/>
        <v>16</v>
      </c>
      <c r="U21" s="71">
        <f ca="1">IFERROR(GROWTH(U$7:U20,$T$7:$T20,$T21),"n/a")</f>
        <v>6.2188286129075579E-2</v>
      </c>
      <c r="V21" s="76">
        <f ca="1">GROWTH(V$5:V20,$T$5:$T20,$T21,1)</f>
        <v>97.525416510412683</v>
      </c>
      <c r="W21" s="76">
        <f ca="1">GROWTH(W$5:W20,$T$5:$T20,$T21,1)</f>
        <v>842.23298612789017</v>
      </c>
      <c r="X21" s="76">
        <f ca="1">GROWTH(X$5:X20,$T$5:$T20,$T21,1)</f>
        <v>77.541151804007328</v>
      </c>
      <c r="Y21" s="76">
        <f ca="1">GROWTH(Y$5:Y20,$T$5:$T20,$T21,1)</f>
        <v>1489.9431668454472</v>
      </c>
      <c r="Z21" s="76">
        <f ca="1">GROWTH(Z$5:Z20,$T$5:$T20,$T21,1)</f>
        <v>0.47886348535655143</v>
      </c>
      <c r="AA21" s="76">
        <f ca="1">GROWTH(AA$5:AA20,$T$5:$T20,$T21,1)</f>
        <v>5.2794722060617846E-2</v>
      </c>
      <c r="AB21" s="76"/>
      <c r="AC21" s="74"/>
      <c r="AD21" s="60"/>
    </row>
    <row r="22" spans="1:30" x14ac:dyDescent="0.2">
      <c r="A22" s="42" t="s">
        <v>323</v>
      </c>
      <c r="B22" s="70">
        <f t="shared" si="4"/>
        <v>17</v>
      </c>
      <c r="C22" s="71">
        <f ca="1">IFERROR(GROWTH(C$7:C21,$T$7:$T21,$T22),"n/a")</f>
        <v>8.7679184831008616E-2</v>
      </c>
      <c r="D22" s="62">
        <f ca="1">GROWTH(D$6:D21,$B$6:$B21,$B22,1)</f>
        <v>2.484126624203848</v>
      </c>
      <c r="E22" s="62">
        <f ca="1">GROWTH(E$6:E21,$B$6:$B21,$B22,1)</f>
        <v>2.9006195253777705</v>
      </c>
      <c r="F22" s="62">
        <f ca="1">GROWTH(F$6:F21,$B$6:$B21,$B22,1)</f>
        <v>0.41187246051520254</v>
      </c>
      <c r="G22" s="62">
        <f ca="1">GROWTH(G$6:G21,$B$6:$B21,$B22,1)</f>
        <v>4.4571108189770028</v>
      </c>
      <c r="H22" s="62">
        <f ca="1">GROWTH(H$6:H21,$B$6:$B21,$B22,1)</f>
        <v>1.6211239588476811E-2</v>
      </c>
      <c r="I22" s="62">
        <f ca="1">GROWTH(I$6:I21,$B$6:$B21,$B22,1)</f>
        <v>2.198535157599533E-3</v>
      </c>
      <c r="J22" s="62">
        <f ca="1">GROWTH(J$6:J21,$B$6:$B21,$B22,1)</f>
        <v>2.4359021445559018E-2</v>
      </c>
      <c r="K22" s="62"/>
      <c r="L22" s="44"/>
      <c r="M22" s="44"/>
      <c r="N22" s="44"/>
      <c r="O22" s="44"/>
      <c r="P22" s="44"/>
      <c r="Q22" s="44"/>
      <c r="R22" s="44"/>
      <c r="T22" s="70">
        <f t="shared" si="3"/>
        <v>17</v>
      </c>
      <c r="U22" s="71">
        <f ca="1">IFERROR(GROWTH(U$7:U21,$T$7:$T21,$T22),"n/a")</f>
        <v>5.3331680788421959E-2</v>
      </c>
      <c r="V22" s="76">
        <f ca="1">GROWTH(V$5:V21,$T$5:$T21,$T22,1)</f>
        <v>80.639294418056252</v>
      </c>
      <c r="W22" s="76">
        <f ca="1">GROWTH(W$5:W21,$T$5:$T21,$T22,1)</f>
        <v>809.05907788346315</v>
      </c>
      <c r="X22" s="76">
        <f ca="1">GROWTH(X$5:X21,$T$5:$T21,$T22,1)</f>
        <v>63.733900525211986</v>
      </c>
      <c r="Y22" s="76">
        <f ca="1">GROWTH(Y$5:Y21,$T$5:$T21,$T22,1)</f>
        <v>1516.1126150155103</v>
      </c>
      <c r="Z22" s="76">
        <f ca="1">GROWTH(Z$5:Z21,$T$5:$T21,$T22,1)</f>
        <v>0.29354145557888689</v>
      </c>
      <c r="AA22" s="76">
        <f ca="1">GROWTH(AA$5:AA21,$T$5:$T21,$T22,1)</f>
        <v>2.7326621618982454E-2</v>
      </c>
      <c r="AB22" s="76"/>
      <c r="AC22" s="74"/>
      <c r="AD22" s="60"/>
    </row>
    <row r="23" spans="1:30" x14ac:dyDescent="0.2">
      <c r="A23" s="42" t="s">
        <v>323</v>
      </c>
      <c r="B23" s="70">
        <f t="shared" si="4"/>
        <v>18</v>
      </c>
      <c r="C23" s="71">
        <f ca="1">IFERROR(GROWTH(C$7:C22,$T$7:$T22,$T23),"n/a")</f>
        <v>7.8365947617327847E-2</v>
      </c>
      <c r="D23" s="62">
        <f ca="1">GROWTH(D$6:D22,$B$6:$B22,$B23,1)</f>
        <v>2.1712685440123582</v>
      </c>
      <c r="E23" s="62">
        <f ca="1">GROWTH(E$6:E22,$B$6:$B22,$B23,1)</f>
        <v>2.5708126939216669</v>
      </c>
      <c r="F23" s="62">
        <f ca="1">GROWTH(F$6:F22,$B$6:$B22,$B23,1)</f>
        <v>0.3267902653665708</v>
      </c>
      <c r="G23" s="62">
        <f ca="1">GROWTH(G$6:G22,$B$6:$B22,$B23,1)</f>
        <v>4.1282137195723756</v>
      </c>
      <c r="H23" s="62">
        <f ca="1">GROWTH(H$6:H22,$B$6:$B22,$B23,1)</f>
        <v>1.1060338872547327E-2</v>
      </c>
      <c r="I23" s="62">
        <f ca="1">GROWTH(I$6:I22,$B$6:$B22,$B23,1)</f>
        <v>1.2803982431432619E-3</v>
      </c>
      <c r="J23" s="62">
        <f ca="1">GROWTH(J$6:J22,$B$6:$B22,$B23,1)</f>
        <v>1.6239347630372696E-2</v>
      </c>
      <c r="K23" s="62"/>
      <c r="L23" s="44"/>
      <c r="M23" s="44"/>
      <c r="N23" s="44"/>
      <c r="O23" s="44"/>
      <c r="P23" s="44"/>
      <c r="Q23" s="44"/>
      <c r="R23" s="44"/>
      <c r="T23" s="70">
        <f t="shared" si="3"/>
        <v>18</v>
      </c>
      <c r="U23" s="71">
        <f ca="1">IFERROR(GROWTH(U$7:U22,$T$7:$T22,$T23),"n/a")</f>
        <v>4.5736397523718296E-2</v>
      </c>
      <c r="V23" s="76">
        <f ca="1">GROWTH(V$5:V22,$T$5:$T22,$T23,1)</f>
        <v>66.676934453775573</v>
      </c>
      <c r="W23" s="76">
        <f ca="1">GROWTH(W$5:W22,$T$5:$T22,$T23,1)</f>
        <v>777.19182493078472</v>
      </c>
      <c r="X23" s="76">
        <f ca="1">GROWTH(X$5:X22,$T$5:$T22,$T23,1)</f>
        <v>52.385217160879058</v>
      </c>
      <c r="Y23" s="76">
        <f ca="1">GROWTH(Y$5:Y22,$T$5:$T22,$T23,1)</f>
        <v>1542.7417048905484</v>
      </c>
      <c r="Z23" s="76">
        <f ca="1">GROWTH(Z$5:Z22,$T$5:$T22,$T23,1)</f>
        <v>0.17993977151800084</v>
      </c>
      <c r="AA23" s="76">
        <f ca="1">GROWTH(AA$5:AA22,$T$5:$T22,$T23,1)</f>
        <v>1.4144297383545971E-2</v>
      </c>
      <c r="AB23" s="76"/>
      <c r="AC23" s="74"/>
      <c r="AD23" s="60"/>
    </row>
    <row r="24" spans="1:30" x14ac:dyDescent="0.2">
      <c r="A24" s="42" t="s">
        <v>323</v>
      </c>
      <c r="B24" s="70">
        <f t="shared" si="4"/>
        <v>19</v>
      </c>
      <c r="C24" s="71">
        <f ca="1">IFERROR(GROWTH(C$7:C23,$T$7:$T23,$T24),"n/a")</f>
        <v>7.0041957595731091E-2</v>
      </c>
      <c r="D24" s="62">
        <f ca="1">GROWTH(D$6:D23,$B$6:$B23,$B24,1)</f>
        <v>1.8978127138460548</v>
      </c>
      <c r="E24" s="62">
        <f ca="1">GROWTH(E$6:E23,$B$6:$B23,$B24,1)</f>
        <v>2.2785056259207352</v>
      </c>
      <c r="F24" s="62">
        <f ca="1">GROWTH(F$6:F23,$B$6:$B23,$B24,1)</f>
        <v>0.25928385064825638</v>
      </c>
      <c r="G24" s="62">
        <f ca="1">GROWTH(G$6:G23,$B$6:$B23,$B24,1)</f>
        <v>3.8235864457094833</v>
      </c>
      <c r="H24" s="62">
        <f ca="1">GROWTH(H$6:H23,$B$6:$B23,$B24,1)</f>
        <v>7.546066746341595E-3</v>
      </c>
      <c r="I24" s="62">
        <f ca="1">GROWTH(I$6:I23,$B$6:$B23,$B24,1)</f>
        <v>7.4568726152841967E-4</v>
      </c>
      <c r="J24" s="62">
        <f ca="1">GROWTH(J$6:J23,$B$6:$B23,$B24,1)</f>
        <v>1.0826231753581786E-2</v>
      </c>
      <c r="K24" s="62"/>
      <c r="L24" s="44"/>
      <c r="M24" s="44"/>
      <c r="N24" s="44"/>
      <c r="O24" s="44"/>
      <c r="P24" s="44"/>
      <c r="Q24" s="44"/>
      <c r="R24" s="44"/>
      <c r="T24" s="70">
        <f t="shared" si="3"/>
        <v>19</v>
      </c>
      <c r="U24" s="71">
        <f ca="1">IFERROR(GROWTH(U$7:U23,$T$7:$T23,$T24),"n/a")</f>
        <v>3.9222803922986597E-2</v>
      </c>
      <c r="V24" s="76">
        <f ca="1">GROWTH(V$5:V23,$T$5:$T23,$T24,1)</f>
        <v>55.132099310105268</v>
      </c>
      <c r="W24" s="76">
        <f ca="1">GROWTH(W$5:W23,$T$5:$T23,$T24,1)</f>
        <v>746.57976067632478</v>
      </c>
      <c r="X24" s="76">
        <f ca="1">GROWTH(X$5:X23,$T$5:$T23,$T24,1)</f>
        <v>43.057320427248897</v>
      </c>
      <c r="Y24" s="76">
        <f ca="1">GROWTH(Y$5:Y23,$T$5:$T23,$T24,1)</f>
        <v>1569.8385096441202</v>
      </c>
      <c r="Z24" s="76">
        <f ca="1">GROWTH(Z$5:Z23,$T$5:$T23,$T24,1)</f>
        <v>0.11030238066407945</v>
      </c>
      <c r="AA24" s="76">
        <f ca="1">GROWTH(AA$5:AA23,$T$5:$T23,$T24,1)</f>
        <v>7.3211080119473648E-3</v>
      </c>
      <c r="AB24" s="76"/>
      <c r="AC24" s="74"/>
      <c r="AD24" s="60"/>
    </row>
    <row r="25" spans="1:30" x14ac:dyDescent="0.2">
      <c r="A25" s="42" t="s">
        <v>323</v>
      </c>
      <c r="B25" s="70">
        <f t="shared" si="4"/>
        <v>20</v>
      </c>
      <c r="C25" s="71">
        <f ca="1">IFERROR(GROWTH(C$7:C24,$T$7:$T24,$T25),"n/a")</f>
        <v>6.2602137446206588E-2</v>
      </c>
      <c r="D25" s="62">
        <f ca="1">GROWTH(D$6:D24,$B$6:$B24,$B25,1)</f>
        <v>1.6587967005592235</v>
      </c>
      <c r="E25" s="62">
        <f ca="1">GROWTH(E$6:E24,$B$6:$B24,$B25,1)</f>
        <v>2.0194345156406119</v>
      </c>
      <c r="F25" s="62">
        <f ca="1">GROWTH(F$6:F24,$B$6:$B24,$B25,1)</f>
        <v>0.20572251481106862</v>
      </c>
      <c r="G25" s="62">
        <f ca="1">GROWTH(G$6:G24,$B$6:$B24,$B25,1)</f>
        <v>3.5414380894329538</v>
      </c>
      <c r="H25" s="62">
        <f ca="1">GROWTH(H$6:H24,$B$6:$B24,$B25,1)</f>
        <v>5.1484067528509555E-3</v>
      </c>
      <c r="I25" s="62">
        <f ca="1">GROWTH(I$6:I24,$B$6:$B24,$B25,1)</f>
        <v>4.3427854964929008E-4</v>
      </c>
      <c r="J25" s="62">
        <f ca="1">GROWTH(J$6:J24,$B$6:$B24,$B25,1)</f>
        <v>7.2174878357211952E-3</v>
      </c>
      <c r="K25" s="62"/>
      <c r="L25" s="44"/>
      <c r="M25" s="44"/>
      <c r="N25" s="44"/>
      <c r="O25" s="44"/>
      <c r="P25" s="44"/>
      <c r="Q25" s="44"/>
      <c r="R25" s="44"/>
      <c r="T25" s="70">
        <f t="shared" si="3"/>
        <v>20</v>
      </c>
      <c r="U25" s="71">
        <f ca="1">IFERROR(GROWTH(U$7:U24,$T$7:$T24,$T25),"n/a")</f>
        <v>3.3636850099163174E-2</v>
      </c>
      <c r="V25" s="76">
        <f ca="1">GROWTH(V$5:V24,$T$5:$T24,$T25,1)</f>
        <v>45.5862045734346</v>
      </c>
      <c r="W25" s="76">
        <f ca="1">GROWTH(W$5:W24,$T$5:$T24,$T25,1)</f>
        <v>717.17344569490012</v>
      </c>
      <c r="X25" s="76">
        <f ca="1">GROWTH(X$5:X24,$T$5:$T24,$T25,1)</f>
        <v>35.390381921701547</v>
      </c>
      <c r="Y25" s="76">
        <f ca="1">GROWTH(Y$5:Y24,$T$5:$T24,$T25,1)</f>
        <v>1597.4112442474684</v>
      </c>
      <c r="Z25" s="76">
        <f ca="1">GROWTH(Z$5:Z24,$T$5:$T24,$T25,1)</f>
        <v>6.7614930693331368E-2</v>
      </c>
      <c r="AA25" s="76">
        <f ca="1">GROWTH(AA$5:AA24,$T$5:$T24,$T25,1)</f>
        <v>3.7894156966008659E-3</v>
      </c>
      <c r="AB25" s="76"/>
      <c r="AC25" s="74"/>
      <c r="AD25" s="60"/>
    </row>
    <row r="26" spans="1:30" x14ac:dyDescent="0.2">
      <c r="A26" s="42" t="s">
        <v>323</v>
      </c>
      <c r="B26" s="70">
        <f t="shared" si="4"/>
        <v>21</v>
      </c>
      <c r="C26" s="71">
        <f ca="1">IFERROR(GROWTH(C$7:C25,$T$7:$T25,$T26),"n/a")</f>
        <v>5.5952571106787648E-2</v>
      </c>
      <c r="D26" s="62">
        <f ca="1">GROWTH(D$6:D25,$B$6:$B25,$B26,1)</f>
        <v>1.4498830541659911</v>
      </c>
      <c r="E26" s="62">
        <f ca="1">GROWTH(E$6:E25,$B$6:$B25,$B26,1)</f>
        <v>1.7898203614540922</v>
      </c>
      <c r="F26" s="62">
        <f ca="1">GROWTH(F$6:F25,$B$6:$B25,$B26,1)</f>
        <v>0.16322556531916005</v>
      </c>
      <c r="G26" s="62">
        <f ca="1">GROWTH(G$6:G25,$B$6:$B25,$B26,1)</f>
        <v>3.2801098966547197</v>
      </c>
      <c r="H26" s="62">
        <f ca="1">GROWTH(H$6:H25,$B$6:$B25,$B26,1)</f>
        <v>3.5125705859481915E-3</v>
      </c>
      <c r="I26" s="62">
        <f ca="1">GROWTH(I$6:I25,$B$6:$B25,$B26,1)</f>
        <v>2.5291817148508794E-4</v>
      </c>
      <c r="J26" s="62">
        <f ca="1">GROWTH(J$6:J25,$B$6:$B25,$B26,1)</f>
        <v>4.8116585571474644E-3</v>
      </c>
      <c r="K26" s="62"/>
      <c r="L26" s="44"/>
      <c r="M26" s="44"/>
      <c r="N26" s="44"/>
      <c r="O26" s="44"/>
      <c r="P26" s="44"/>
      <c r="Q26" s="44"/>
      <c r="R26" s="44"/>
      <c r="T26" s="70">
        <f t="shared" si="3"/>
        <v>21</v>
      </c>
      <c r="U26" s="71">
        <f ca="1">IFERROR(GROWTH(U$7:U25,$T$7:$T25,$T26),"n/a")</f>
        <v>2.8846425329895772E-2</v>
      </c>
      <c r="V26" s="76">
        <f ca="1">GROWTH(V$5:V25,$T$5:$T25,$T26,1)</f>
        <v>37.69314198833947</v>
      </c>
      <c r="W26" s="76">
        <f ca="1">GROWTH(W$5:W25,$T$5:$T25,$T26,1)</f>
        <v>688.92538788348429</v>
      </c>
      <c r="X26" s="76">
        <f ca="1">GROWTH(X$5:X25,$T$5:$T25,$T26,1)</f>
        <v>29.0886455574989</v>
      </c>
      <c r="Y26" s="76">
        <f ca="1">GROWTH(Y$5:Y25,$T$5:$T25,$T26,1)</f>
        <v>1625.4682679600678</v>
      </c>
      <c r="Z26" s="76">
        <f ca="1">GROWTH(Z$5:Z25,$T$5:$T25,$T26,1)</f>
        <v>4.1447689751929535E-2</v>
      </c>
      <c r="AA26" s="76">
        <f ca="1">GROWTH(AA$5:AA25,$T$5:$T25,$T26,1)</f>
        <v>1.9614068387205095E-3</v>
      </c>
      <c r="AB26" s="76"/>
      <c r="AC26" s="74"/>
      <c r="AD26" s="60"/>
    </row>
    <row r="27" spans="1:30" x14ac:dyDescent="0.2">
      <c r="A27" s="42" t="s">
        <v>323</v>
      </c>
      <c r="B27" s="70">
        <f t="shared" si="4"/>
        <v>22</v>
      </c>
      <c r="C27" s="71">
        <f ca="1">IFERROR(GROWTH(C$7:C26,$T$7:$T26,$T27),"n/a")</f>
        <v>5.0009318230552373E-2</v>
      </c>
      <c r="D27" s="62">
        <f ca="1">GROWTH(D$6:D26,$B$6:$B26,$B27,1)</f>
        <v>1.267280595656483</v>
      </c>
      <c r="E27" s="62">
        <f ca="1">GROWTH(E$6:E26,$B$6:$B26,$B27,1)</f>
        <v>1.5863138425458905</v>
      </c>
      <c r="F27" s="62">
        <f ca="1">GROWTH(F$6:F26,$B$6:$B26,$B27,1)</f>
        <v>0.12950738619070148</v>
      </c>
      <c r="G27" s="62">
        <f ca="1">GROWTH(G$6:G26,$B$6:$B26,$B27,1)</f>
        <v>3.0380655153158309</v>
      </c>
      <c r="H27" s="62">
        <f ca="1">GROWTH(H$6:H26,$B$6:$B26,$B27,1)</f>
        <v>2.3964990944890067E-3</v>
      </c>
      <c r="I27" s="62">
        <f ca="1">GROWTH(I$6:I26,$B$6:$B26,$B27,1)</f>
        <v>1.4729624919079852E-4</v>
      </c>
      <c r="J27" s="62">
        <f ca="1">GROWTH(J$6:J26,$B$6:$B26,$B27,1)</f>
        <v>3.2077723714316409E-3</v>
      </c>
      <c r="K27" s="62"/>
      <c r="L27" s="44"/>
      <c r="M27" s="44"/>
      <c r="N27" s="44"/>
      <c r="O27" s="44"/>
      <c r="P27" s="44"/>
      <c r="Q27" s="44"/>
      <c r="R27" s="44"/>
      <c r="T27" s="70">
        <f t="shared" si="3"/>
        <v>22</v>
      </c>
      <c r="U27" s="71">
        <f ca="1">IFERROR(GROWTH(U$7:U26,$T$7:$T26,$T27),"n/a")</f>
        <v>2.4738233570031951E-2</v>
      </c>
      <c r="V27" s="76">
        <f ca="1">GROWTH(V$5:V26,$T$5:$T26,$T27,1)</f>
        <v>31.16673051085893</v>
      </c>
      <c r="W27" s="76">
        <f ca="1">GROWTH(W$5:W26,$T$5:$T26,$T27,1)</f>
        <v>661.78996575999986</v>
      </c>
      <c r="X27" s="76">
        <f ca="1">GROWTH(X$5:X26,$T$5:$T26,$T27,1)</f>
        <v>23.909018620986902</v>
      </c>
      <c r="Y27" s="76">
        <f ca="1">GROWTH(Y$5:Y26,$T$5:$T26,$T27,1)</f>
        <v>1654.0180868639156</v>
      </c>
      <c r="Z27" s="76">
        <f ca="1">GROWTH(Z$5:Z26,$T$5:$T26,$T27,1)</f>
        <v>2.5407272745184312E-2</v>
      </c>
      <c r="AA27" s="76">
        <f ca="1">GROWTH(AA$5:AA26,$T$5:$T26,$T27,1)</f>
        <v>1.0152269096342348E-3</v>
      </c>
      <c r="AB27" s="76"/>
      <c r="AC27" s="74"/>
      <c r="AD27" s="60"/>
    </row>
    <row r="28" spans="1:30" x14ac:dyDescent="0.2">
      <c r="A28" s="42" t="s">
        <v>323</v>
      </c>
      <c r="B28" s="70">
        <f t="shared" si="4"/>
        <v>23</v>
      </c>
      <c r="C28" s="71">
        <f ca="1">IFERROR(GROWTH(C$7:C27,$T$7:$T27,$T28),"n/a")</f>
        <v>4.4697354570383041E-2</v>
      </c>
      <c r="D28" s="62">
        <f ca="1">GROWTH(D$6:D27,$B$6:$B27,$B28,1)</f>
        <v>1.1076756180527001</v>
      </c>
      <c r="E28" s="62">
        <f ca="1">GROWTH(E$6:E27,$B$6:$B27,$B28,1)</f>
        <v>1.4059464632575369</v>
      </c>
      <c r="F28" s="62">
        <f ca="1">GROWTH(F$6:F27,$B$6:$B27,$B28,1)</f>
        <v>0.1027545105765288</v>
      </c>
      <c r="G28" s="62">
        <f ca="1">GROWTH(G$6:G27,$B$6:$B27,$B28,1)</f>
        <v>2.8138819631514398</v>
      </c>
      <c r="H28" s="62">
        <f ca="1">GROWTH(H$6:H27,$B$6:$B27,$B28,1)</f>
        <v>1.6350441277570259E-3</v>
      </c>
      <c r="I28" s="62">
        <f ca="1">GROWTH(I$6:I27,$B$6:$B27,$B28,1)</f>
        <v>8.5783417214674337E-5</v>
      </c>
      <c r="J28" s="62">
        <f ca="1">GROWTH(J$6:J27,$B$6:$B27,$B28,1)</f>
        <v>2.1385149142877607E-3</v>
      </c>
      <c r="K28" s="62"/>
      <c r="L28" s="44"/>
      <c r="M28" s="44"/>
      <c r="N28" s="44"/>
      <c r="O28" s="44"/>
      <c r="P28" s="44"/>
      <c r="Q28" s="44"/>
      <c r="R28" s="44"/>
      <c r="T28" s="70">
        <f t="shared" si="3"/>
        <v>23</v>
      </c>
      <c r="U28" s="71">
        <f ca="1">IFERROR(GROWTH(U$7:U27,$T$7:$T27,$T28),"n/a")</f>
        <v>2.1215113941040517E-2</v>
      </c>
      <c r="V28" s="76">
        <f ca="1">GROWTH(V$5:V27,$T$5:$T27,$T28,1)</f>
        <v>25.770340159942084</v>
      </c>
      <c r="W28" s="76">
        <f ca="1">GROWTH(W$5:W27,$T$5:$T27,$T28,1)</f>
        <v>635.72335478322316</v>
      </c>
      <c r="X28" s="76">
        <f ca="1">GROWTH(X$5:X27,$T$5:$T27,$T28,1)</f>
        <v>19.65169434543618</v>
      </c>
      <c r="Y28" s="76">
        <f ca="1">GROWTH(Y$5:Y27,$T$5:$T27,$T28,1)</f>
        <v>1683.069356442322</v>
      </c>
      <c r="Z28" s="76">
        <f ca="1">GROWTH(Z$5:Z27,$T$5:$T27,$T28,1)</f>
        <v>1.557455945582913E-2</v>
      </c>
      <c r="AA28" s="76">
        <f ca="1">GROWTH(AA$5:AA27,$T$5:$T27,$T28,1)</f>
        <v>5.2548286143319373E-4</v>
      </c>
      <c r="AB28" s="76"/>
      <c r="AC28" s="74"/>
      <c r="AD28" s="60"/>
    </row>
    <row r="29" spans="1:30" x14ac:dyDescent="0.2">
      <c r="A29" s="42" t="s">
        <v>323</v>
      </c>
      <c r="B29" s="70">
        <f t="shared" si="4"/>
        <v>24</v>
      </c>
      <c r="C29" s="71">
        <f ca="1">IFERROR(GROWTH(C$7:C28,$T$7:$T28,$T29),"n/a")</f>
        <v>3.9949624915502004E-2</v>
      </c>
      <c r="D29" s="62">
        <f ca="1">GROWTH(D$6:D28,$B$6:$B28,$B29,1)</f>
        <v>0.96817175220207907</v>
      </c>
      <c r="E29" s="62">
        <f ca="1">GROWTH(E$6:E28,$B$6:$B28,$B29,1)</f>
        <v>1.246087252427915</v>
      </c>
      <c r="F29" s="62">
        <f ca="1">GROWTH(F$6:F28,$B$6:$B28,$B29,1)</f>
        <v>8.1528086963892771E-2</v>
      </c>
      <c r="G29" s="62">
        <f ca="1">GROWTH(G$6:G28,$B$6:$B28,$B29,1)</f>
        <v>2.6062412619583908</v>
      </c>
      <c r="H29" s="62">
        <f ca="1">GROWTH(H$6:H28,$B$6:$B28,$B29,1)</f>
        <v>1.1155311119709643E-3</v>
      </c>
      <c r="I29" s="62">
        <f ca="1">GROWTH(I$6:I28,$B$6:$B28,$B29,1)</f>
        <v>4.9959144984708762E-5</v>
      </c>
      <c r="J29" s="62">
        <f ca="1">GROWTH(J$6:J28,$B$6:$B28,$B29,1)</f>
        <v>1.4256766095251737E-3</v>
      </c>
      <c r="K29" s="62"/>
      <c r="L29" s="44"/>
      <c r="M29" s="44"/>
      <c r="N29" s="44"/>
      <c r="O29" s="44"/>
      <c r="P29" s="44"/>
      <c r="Q29" s="44"/>
      <c r="R29" s="44"/>
      <c r="T29" s="70">
        <f t="shared" si="3"/>
        <v>24</v>
      </c>
      <c r="U29" s="71">
        <f ca="1">IFERROR(GROWTH(U$7:U28,$T$7:$T28,$T29),"n/a")</f>
        <v>1.8193742825541225E-2</v>
      </c>
      <c r="V29" s="76">
        <f ca="1">GROWTH(V$5:V28,$T$5:$T28,$T29,1)</f>
        <v>21.308312456057553</v>
      </c>
      <c r="W29" s="76">
        <f ca="1">GROWTH(W$5:W28,$T$5:$T28,$T29,1)</f>
        <v>610.68345657480029</v>
      </c>
      <c r="X29" s="76">
        <f ca="1">GROWTH(X$5:X28,$T$5:$T28,$T29,1)</f>
        <v>16.152444262495095</v>
      </c>
      <c r="Y29" s="76">
        <f ca="1">GROWTH(Y$5:Y28,$T$5:$T28,$T29,1)</f>
        <v>1712.6308842040096</v>
      </c>
      <c r="Z29" s="76">
        <f ca="1">GROWTH(Z$5:Z28,$T$5:$T28,$T29,1)</f>
        <v>9.5471444210450673E-3</v>
      </c>
      <c r="AA29" s="76">
        <f ca="1">GROWTH(AA$5:AA28,$T$5:$T28,$T29,1)</f>
        <v>2.7199066045195756E-4</v>
      </c>
      <c r="AB29" s="76"/>
      <c r="AC29" s="74"/>
      <c r="AD29" s="60"/>
    </row>
    <row r="30" spans="1:30" x14ac:dyDescent="0.2">
      <c r="A30" s="42" t="s">
        <v>323</v>
      </c>
      <c r="B30" s="70">
        <f t="shared" si="4"/>
        <v>25</v>
      </c>
      <c r="C30" s="71">
        <f ca="1">IFERROR(GROWTH(C$7:C29,$T$7:$T29,$T30),"n/a")</f>
        <v>3.5706196624594136E-2</v>
      </c>
      <c r="D30" s="62">
        <f ca="1">GROWTH(D$6:D29,$B$6:$B29,$B30,1)</f>
        <v>0.84623740604665643</v>
      </c>
      <c r="E30" s="62">
        <f ca="1">GROWTH(E$6:E29,$B$6:$B29,$B30,1)</f>
        <v>1.1044043861141863</v>
      </c>
      <c r="F30" s="62">
        <f ca="1">GROWTH(F$6:F29,$B$6:$B29,$B30,1)</f>
        <v>6.4686493339303958E-2</v>
      </c>
      <c r="G30" s="62">
        <f ca="1">GROWTH(G$6:G29,$B$6:$B29,$B30,1)</f>
        <v>2.4139226891831425</v>
      </c>
      <c r="H30" s="62">
        <f ca="1">GROWTH(H$6:H29,$B$6:$B29,$B30,1)</f>
        <v>7.6108628547063976E-4</v>
      </c>
      <c r="I30" s="62">
        <f ca="1">GROWTH(I$6:I29,$B$6:$B29,$B30,1)</f>
        <v>2.9095555395713339E-5</v>
      </c>
      <c r="J30" s="62">
        <f ca="1">GROWTH(J$6:J29,$B$6:$B29,$B30,1)</f>
        <v>9.5045107301678223E-4</v>
      </c>
      <c r="K30" s="62"/>
      <c r="L30" s="44"/>
      <c r="M30" s="44"/>
      <c r="N30" s="44"/>
      <c r="O30" s="44"/>
      <c r="P30" s="44"/>
      <c r="Q30" s="44"/>
      <c r="R30" s="44"/>
      <c r="T30" s="70">
        <f t="shared" si="3"/>
        <v>25</v>
      </c>
      <c r="U30" s="71">
        <f ca="1">IFERROR(GROWTH(U$7:U29,$T$7:$T29,$T30),"n/a")</f>
        <v>1.5602663220280493E-2</v>
      </c>
      <c r="V30" s="76">
        <f ca="1">GROWTH(V$5:V29,$T$5:$T29,$T30,1)</f>
        <v>17.618866375336115</v>
      </c>
      <c r="W30" s="76">
        <f ca="1">GROWTH(W$5:W29,$T$5:$T29,$T30,1)</f>
        <v>586.62983092907496</v>
      </c>
      <c r="X30" s="76">
        <f ca="1">GROWTH(X$5:X29,$T$5:$T29,$T30,1)</f>
        <v>13.276283004757873</v>
      </c>
      <c r="Y30" s="76">
        <f ca="1">GROWTH(Y$5:Y29,$T$5:$T29,$T30,1)</f>
        <v>1742.711632353293</v>
      </c>
      <c r="Z30" s="76">
        <f ca="1">GROWTH(Z$5:Z29,$T$5:$T29,$T30,1)</f>
        <v>5.852362428278992E-3</v>
      </c>
      <c r="AA30" s="76">
        <f ca="1">GROWTH(AA$5:AA29,$T$5:$T29,$T30,1)</f>
        <v>1.4078274441020448E-4</v>
      </c>
      <c r="AB30" s="76"/>
      <c r="AC30" s="74"/>
      <c r="AD30" s="60"/>
    </row>
    <row r="31" spans="1:30" x14ac:dyDescent="0.2">
      <c r="A31" s="42" t="s">
        <v>323</v>
      </c>
      <c r="B31" s="70">
        <f t="shared" si="4"/>
        <v>26</v>
      </c>
      <c r="C31" s="71">
        <f ca="1">IFERROR(GROWTH(C$7:C30,$T$7:$T30,$T31),"n/a")</f>
        <v>3.1913503070199155E-2</v>
      </c>
      <c r="D31" s="62">
        <f ca="1">GROWTH(D$6:D30,$B$6:$B30,$B31,1)</f>
        <v>0.73965982354244908</v>
      </c>
      <c r="E31" s="62">
        <f ca="1">GROWTH(E$6:E30,$B$6:$B30,$B31,1)</f>
        <v>0.97883117389390817</v>
      </c>
      <c r="F31" s="62">
        <f ca="1">GROWTH(F$6:F30,$B$6:$B30,$B31,1)</f>
        <v>5.1323937263350425E-2</v>
      </c>
      <c r="G31" s="62">
        <f ca="1">GROWTH(G$6:G30,$B$6:$B30,$B31,1)</f>
        <v>2.2357956012769948</v>
      </c>
      <c r="H31" s="62">
        <f ca="1">GROWTH(H$6:H30,$B$6:$B30,$B31,1)</f>
        <v>5.1926147797711343E-4</v>
      </c>
      <c r="I31" s="62">
        <f ca="1">GROWTH(I$6:I30,$B$6:$B30,$B31,1)</f>
        <v>1.6944872536231928E-5</v>
      </c>
      <c r="J31" s="62">
        <f ca="1">GROWTH(J$6:J30,$B$6:$B30,$B31,1)</f>
        <v>6.3363404867785439E-4</v>
      </c>
      <c r="K31" s="62"/>
      <c r="L31" s="44"/>
      <c r="M31" s="44"/>
      <c r="N31" s="44"/>
      <c r="O31" s="44"/>
      <c r="P31" s="44"/>
      <c r="Q31" s="44"/>
      <c r="R31" s="44"/>
      <c r="T31" s="70">
        <f t="shared" si="3"/>
        <v>26</v>
      </c>
      <c r="U31" s="71">
        <f ca="1">IFERROR(GROWTH(U$7:U30,$T$7:$T30,$T31),"n/a")</f>
        <v>1.3380594740722437E-2</v>
      </c>
      <c r="V31" s="76">
        <f ca="1">GROWTH(V$5:V30,$T$5:$T30,$T31,1)</f>
        <v>14.56823260838293</v>
      </c>
      <c r="W31" s="76">
        <f ca="1">GROWTH(W$5:W30,$T$5:$T30,$T31,1)</f>
        <v>563.52363050090719</v>
      </c>
      <c r="X31" s="76">
        <f ca="1">GROWTH(X$5:X30,$T$5:$T30,$T31,1)</f>
        <v>10.912261175956266</v>
      </c>
      <c r="Y31" s="76">
        <f ca="1">GROWTH(Y$5:Y30,$T$5:$T30,$T31,1)</f>
        <v>1773.3207205071681</v>
      </c>
      <c r="Z31" s="76">
        <f ca="1">GROWTH(Z$5:Z30,$T$5:$T30,$T31,1)</f>
        <v>3.5874754252625566E-3</v>
      </c>
      <c r="AA31" s="76">
        <f ca="1">GROWTH(AA$5:AA30,$T$5:$T30,$T31,1)</f>
        <v>7.2869344450045319E-5</v>
      </c>
      <c r="AB31" s="76"/>
      <c r="AC31" s="74"/>
      <c r="AD31" s="60"/>
    </row>
    <row r="32" spans="1:30" x14ac:dyDescent="0.2">
      <c r="A32" s="42" t="s">
        <v>323</v>
      </c>
      <c r="B32" s="70">
        <f t="shared" si="4"/>
        <v>27</v>
      </c>
      <c r="C32" s="71">
        <f ca="1">IFERROR(GROWTH(C$7:C31,$T$7:$T31,$T32),"n/a")</f>
        <v>2.8523667444045123E-2</v>
      </c>
      <c r="D32" s="62">
        <f ca="1">GROWTH(D$6:D31,$B$6:$B31,$B32,1)</f>
        <v>0.64650492953118588</v>
      </c>
      <c r="E32" s="62">
        <f ca="1">GROWTH(E$6:E31,$B$6:$B31,$B32,1)</f>
        <v>0.86753591259956031</v>
      </c>
      <c r="F32" s="62">
        <f ca="1">GROWTH(F$6:F31,$B$6:$B31,$B32,1)</f>
        <v>4.0721739581635462E-2</v>
      </c>
      <c r="G32" s="62">
        <f ca="1">GROWTH(G$6:G31,$B$6:$B31,$B32,1)</f>
        <v>2.0708127866270298</v>
      </c>
      <c r="H32" s="62">
        <f ca="1">GROWTH(H$6:H31,$B$6:$B31,$B32,1)</f>
        <v>3.5427321140630165E-4</v>
      </c>
      <c r="I32" s="62">
        <f ca="1">GROWTH(I$6:I31,$B$6:$B31,$B32,1)</f>
        <v>9.8684730833992366E-6</v>
      </c>
      <c r="J32" s="62">
        <f ca="1">GROWTH(J$6:J31,$B$6:$B31,$B32,1)</f>
        <v>4.2242269911856896E-4</v>
      </c>
      <c r="K32" s="62"/>
      <c r="L32" s="44"/>
      <c r="M32" s="44"/>
      <c r="N32" s="44"/>
      <c r="O32" s="44"/>
      <c r="P32" s="44"/>
      <c r="Q32" s="44"/>
      <c r="R32" s="44"/>
      <c r="T32" s="70">
        <f t="shared" si="3"/>
        <v>27</v>
      </c>
      <c r="U32" s="71">
        <f ca="1">IFERROR(GROWTH(U$7:U31,$T$7:$T31,$T32),"n/a")</f>
        <v>1.1474984307982165E-2</v>
      </c>
      <c r="V32" s="76">
        <f ca="1">GROWTH(V$5:V31,$T$5:$T31,$T32,1)</f>
        <v>12.045803447890837</v>
      </c>
      <c r="W32" s="76">
        <f ca="1">GROWTH(W$5:W31,$T$5:$T31,$T32,1)</f>
        <v>541.32753806602193</v>
      </c>
      <c r="X32" s="76">
        <f ca="1">GROWTH(X$5:X31,$T$5:$T31,$T32,1)</f>
        <v>8.9691854210706357</v>
      </c>
      <c r="Y32" s="76">
        <f ca="1">GROWTH(Y$5:Y31,$T$5:$T31,$T32,1)</f>
        <v>1804.4674284601062</v>
      </c>
      <c r="Z32" s="76">
        <f ca="1">GROWTH(Z$5:Z31,$T$5:$T31,$T32,1)</f>
        <v>2.1991084941483004E-3</v>
      </c>
      <c r="AA32" s="76">
        <f ca="1">GROWTH(AA$5:AA31,$T$5:$T31,$T32,1)</f>
        <v>3.7717274107880265E-5</v>
      </c>
      <c r="AB32" s="76"/>
      <c r="AC32" s="74"/>
      <c r="AD32" s="60"/>
    </row>
    <row r="33" spans="1:30" x14ac:dyDescent="0.2">
      <c r="A33" s="42" t="s">
        <v>323</v>
      </c>
      <c r="B33" s="70">
        <f t="shared" si="4"/>
        <v>28</v>
      </c>
      <c r="C33" s="71">
        <f ca="1">IFERROR(GROWTH(C$7:C32,$T$7:$T32,$T33),"n/a")</f>
        <v>2.5493898387426498E-2</v>
      </c>
      <c r="D33" s="62">
        <f ca="1">GROWTH(D$6:D32,$B$6:$B32,$B33,1)</f>
        <v>0.5650822318648433</v>
      </c>
      <c r="E33" s="62">
        <f ca="1">GROWTH(E$6:E32,$B$6:$B32,$B33,1)</f>
        <v>0.76889516774986211</v>
      </c>
      <c r="F33" s="62">
        <f ca="1">GROWTH(F$6:F32,$B$6:$B32,$B33,1)</f>
        <v>3.2309681660737902E-2</v>
      </c>
      <c r="G33" s="62">
        <f ca="1">GROWTH(G$6:G32,$B$6:$B32,$B33,1)</f>
        <v>1.9180043089845618</v>
      </c>
      <c r="H33" s="62">
        <f ca="1">GROWTH(H$6:H32,$B$6:$B32,$B33,1)</f>
        <v>2.4170772075964665E-4</v>
      </c>
      <c r="I33" s="62">
        <f ca="1">GROWTH(I$6:I32,$B$6:$B32,$B33,1)</f>
        <v>5.7472702016223547E-6</v>
      </c>
      <c r="J33" s="62">
        <f ca="1">GROWTH(J$6:J32,$B$6:$B32,$B33,1)</f>
        <v>2.8161513274571268E-4</v>
      </c>
      <c r="K33" s="62"/>
      <c r="L33" s="44"/>
      <c r="M33" s="44"/>
      <c r="N33" s="44"/>
      <c r="O33" s="44"/>
      <c r="P33" s="44"/>
      <c r="Q33" s="44"/>
      <c r="R33" s="44"/>
      <c r="T33" s="70">
        <f t="shared" si="3"/>
        <v>28</v>
      </c>
      <c r="U33" s="71">
        <f ca="1">IFERROR(GROWTH(U$7:U32,$T$7:$T32,$T33),"n/a")</f>
        <v>9.8407632410909985E-3</v>
      </c>
      <c r="V33" s="76">
        <f ca="1">GROWTH(V$5:V32,$T$5:$T32,$T33,1)</f>
        <v>9.9601224531329482</v>
      </c>
      <c r="W33" s="76">
        <f ca="1">GROWTH(W$5:W32,$T$5:$T32,$T33,1)</f>
        <v>520.0057062525425</v>
      </c>
      <c r="X33" s="76">
        <f ca="1">GROWTH(X$5:X32,$T$5:$T32,$T33,1)</f>
        <v>7.3721005958690862</v>
      </c>
      <c r="Y33" s="76">
        <f ca="1">GROWTH(Y$5:Y32,$T$5:$T32,$T33,1)</f>
        <v>1836.1611989974294</v>
      </c>
      <c r="Z33" s="76">
        <f ca="1">GROWTH(Z$5:Z32,$T$5:$T32,$T33,1)</f>
        <v>1.3480449608045146E-3</v>
      </c>
      <c r="AA33" s="76">
        <f ca="1">GROWTH(AA$5:AA32,$T$5:$T32,$T33,1)</f>
        <v>1.9522513573649855E-5</v>
      </c>
      <c r="AB33" s="76"/>
      <c r="AC33" s="74"/>
      <c r="AD33" s="60"/>
    </row>
    <row r="34" spans="1:30" x14ac:dyDescent="0.2">
      <c r="A34" s="42" t="s">
        <v>323</v>
      </c>
      <c r="B34" s="70">
        <f t="shared" si="4"/>
        <v>29</v>
      </c>
      <c r="C34" s="71">
        <f ca="1">IFERROR(GROWTH(C$7:C33,$T$7:$T33,$T34),"n/a")</f>
        <v>2.2785949817407305E-2</v>
      </c>
      <c r="D34" s="62">
        <f ca="1">GROWTH(D$6:D33,$B$6:$B33,$B34,1)</f>
        <v>0.4939141438579695</v>
      </c>
      <c r="E34" s="62">
        <f ca="1">GROWTH(E$6:E33,$B$6:$B33,$B34,1)</f>
        <v>0.68147009294124372</v>
      </c>
      <c r="F34" s="62">
        <f ca="1">GROWTH(F$6:F33,$B$6:$B33,$B34,1)</f>
        <v>2.5635337285271668E-2</v>
      </c>
      <c r="G34" s="62">
        <f ca="1">GROWTH(G$6:G33,$B$6:$B33,$B34,1)</f>
        <v>1.7764718051965156</v>
      </c>
      <c r="H34" s="62">
        <f ca="1">GROWTH(H$6:H33,$B$6:$B33,$B34,1)</f>
        <v>1.6490838255286833E-4</v>
      </c>
      <c r="I34" s="62">
        <f ca="1">GROWTH(I$6:I33,$B$6:$B33,$B34,1)</f>
        <v>3.3471353157989177E-6</v>
      </c>
      <c r="J34" s="62">
        <f ca="1">GROWTH(J$6:J33,$B$6:$B33,$B34,1)</f>
        <v>1.8774342183047532E-4</v>
      </c>
      <c r="K34" s="62"/>
      <c r="L34" s="44"/>
      <c r="M34" s="44"/>
      <c r="N34" s="44"/>
      <c r="O34" s="44"/>
      <c r="P34" s="44"/>
      <c r="Q34" s="44"/>
      <c r="R34" s="44"/>
      <c r="T34" s="70">
        <f t="shared" si="3"/>
        <v>29</v>
      </c>
      <c r="U34" s="71">
        <f ca="1">IFERROR(GROWTH(U$7:U33,$T$7:$T33,$T34),"n/a")</f>
        <v>8.4392813591774515E-3</v>
      </c>
      <c r="V34" s="76">
        <f ca="1">GROWTH(V$5:V33,$T$5:$T33,$T34,1)</f>
        <v>8.2355684874447501</v>
      </c>
      <c r="W34" s="76">
        <f ca="1">GROWTH(W$5:W33,$T$5:$T33,$T34,1)</f>
        <v>499.52369964637836</v>
      </c>
      <c r="X34" s="76">
        <f ca="1">GROWTH(X$5:X33,$T$5:$T33,$T34,1)</f>
        <v>6.0593983337592512</v>
      </c>
      <c r="Y34" s="76">
        <f ca="1">GROWTH(Y$5:Y33,$T$5:$T33,$T34,1)</f>
        <v>1868.4116407580907</v>
      </c>
      <c r="Z34" s="76">
        <f ca="1">GROWTH(Z$5:Z33,$T$5:$T33,$T34,1)</f>
        <v>8.2634632224192969E-4</v>
      </c>
      <c r="AA34" s="76">
        <f ca="1">GROWTH(AA$5:AA33,$T$5:$T33,$T34,1)</f>
        <v>1.0104880197418942E-5</v>
      </c>
      <c r="AB34" s="76"/>
      <c r="AC34" s="74"/>
      <c r="AD34" s="60"/>
    </row>
    <row r="35" spans="1:30" x14ac:dyDescent="0.2">
      <c r="A35" s="42" t="s">
        <v>323</v>
      </c>
      <c r="B35" s="70">
        <f t="shared" si="4"/>
        <v>30</v>
      </c>
      <c r="C35" s="71">
        <f ca="1">IFERROR(GROWTH(C$7:C34,$T$7:$T34,$T35),"n/a")</f>
        <v>2.0365638130003371E-2</v>
      </c>
      <c r="D35" s="62">
        <f ca="1">GROWTH(D$6:D34,$B$6:$B34,$B35,1)</f>
        <v>0.43170917035894191</v>
      </c>
      <c r="E35" s="62">
        <f ca="1">GROWTH(E$6:E34,$B$6:$B34,$B35,1)</f>
        <v>0.60398544177666957</v>
      </c>
      <c r="F35" s="62">
        <f ca="1">GROWTH(F$6:F34,$B$6:$B34,$B35,1)</f>
        <v>2.0339739791624758E-2</v>
      </c>
      <c r="G35" s="62">
        <f ca="1">GROWTH(G$6:G34,$B$6:$B34,$B35,1)</f>
        <v>1.6453832037160283</v>
      </c>
      <c r="H35" s="62">
        <f ca="1">GROWTH(H$6:H34,$B$6:$B34,$B35,1)</f>
        <v>1.1251098868804985E-4</v>
      </c>
      <c r="I35" s="62">
        <f ca="1">GROWTH(I$6:I34,$B$6:$B34,$B35,1)</f>
        <v>1.9493280164739146E-6</v>
      </c>
      <c r="J35" s="62">
        <f ca="1">GROWTH(J$6:J34,$B$6:$B34,$B35,1)</f>
        <v>1.2516228122031646E-4</v>
      </c>
      <c r="K35" s="62"/>
      <c r="L35" s="44"/>
      <c r="M35" s="44"/>
      <c r="N35" s="44"/>
      <c r="O35" s="44"/>
      <c r="P35" s="44"/>
      <c r="Q35" s="44"/>
      <c r="R35" s="44"/>
      <c r="T35" s="70">
        <f t="shared" si="3"/>
        <v>30</v>
      </c>
      <c r="U35" s="71">
        <f ca="1">IFERROR(GROWTH(U$7:U34,$T$7:$T34,$T35),"n/a")</f>
        <v>7.2373928845242842E-3</v>
      </c>
      <c r="V35" s="76">
        <f ca="1">GROWTH(V$5:V34,$T$5:$T34,$T35,1)</f>
        <v>6.8096139008872356</v>
      </c>
      <c r="W35" s="76">
        <f ca="1">GROWTH(W$5:W34,$T$5:$T34,$T35,1)</f>
        <v>479.84843917697981</v>
      </c>
      <c r="X35" s="76">
        <f ca="1">GROWTH(X$5:X34,$T$5:$T34,$T35,1)</f>
        <v>4.9804404714360917</v>
      </c>
      <c r="Y35" s="76">
        <f ca="1">GROWTH(Y$5:Y34,$T$5:$T34,$T35,1)</f>
        <v>1901.2285311477303</v>
      </c>
      <c r="Z35" s="76">
        <f ca="1">GROWTH(Z$5:Z34,$T$5:$T34,$T35,1)</f>
        <v>5.0654708421241524E-4</v>
      </c>
      <c r="AA35" s="76">
        <f ca="1">GROWTH(AA$5:AA34,$T$5:$T34,$T35,1)</f>
        <v>5.2303000542926729E-6</v>
      </c>
      <c r="AB35" s="76"/>
      <c r="AC35" s="74"/>
      <c r="AD35" s="60"/>
    </row>
    <row r="36" spans="1:30" x14ac:dyDescent="0.2">
      <c r="A36" s="42" t="s">
        <v>323</v>
      </c>
      <c r="B36" s="70">
        <f t="shared" si="4"/>
        <v>31</v>
      </c>
      <c r="C36" s="71">
        <f ca="1">IFERROR(GROWTH(C$7:C35,$T$7:$T35,$T36),"n/a")</f>
        <v>1.8202410685789865E-2</v>
      </c>
      <c r="D36" s="62">
        <f ca="1">GROWTH(D$6:D35,$B$6:$B35,$B36,1)</f>
        <v>0.37733847084484351</v>
      </c>
      <c r="E36" s="62">
        <f ca="1">GROWTH(E$6:E35,$B$6:$B35,$B36,1)</f>
        <v>0.53531096618441354</v>
      </c>
      <c r="F36" s="62">
        <f ca="1">GROWTH(F$6:F35,$B$6:$B35,$B36,1)</f>
        <v>1.6138075742373456E-2</v>
      </c>
      <c r="G36" s="62">
        <f ca="1">GROWTH(G$6:G35,$B$6:$B35,$B36,1)</f>
        <v>1.5239678328423245</v>
      </c>
      <c r="H36" s="62">
        <f ca="1">GROWTH(H$6:H35,$B$6:$B35,$B36,1)</f>
        <v>7.6762153503654444E-5</v>
      </c>
      <c r="I36" s="62">
        <f ca="1">GROWTH(I$6:I35,$B$6:$B35,$B36,1)</f>
        <v>1.1352632497031864E-6</v>
      </c>
      <c r="J36" s="62">
        <f ca="1">GROWTH(J$6:J35,$B$6:$B35,$B36,1)</f>
        <v>8.3441520813544475E-5</v>
      </c>
      <c r="K36" s="62"/>
      <c r="L36" s="44"/>
      <c r="M36" s="44"/>
      <c r="N36" s="44"/>
      <c r="O36" s="44"/>
      <c r="P36" s="44"/>
      <c r="Q36" s="44"/>
      <c r="R36" s="44"/>
      <c r="T36" s="70">
        <f t="shared" si="3"/>
        <v>31</v>
      </c>
      <c r="U36" s="71">
        <f ca="1">IFERROR(GROWTH(U$7:U35,$T$7:$T35,$T36),"n/a")</f>
        <v>6.2066725276318955E-3</v>
      </c>
      <c r="V36" s="76">
        <f ca="1">GROWTH(V$5:V35,$T$5:$T35,$T36,1)</f>
        <v>5.6305574472302329</v>
      </c>
      <c r="W36" s="76">
        <f ca="1">GROWTH(W$5:W35,$T$5:$T35,$T36,1)</f>
        <v>460.94814869361488</v>
      </c>
      <c r="X36" s="76">
        <f ca="1">GROWTH(X$5:X35,$T$5:$T35,$T36,1)</f>
        <v>4.0936056557499239</v>
      </c>
      <c r="Y36" s="76">
        <f ca="1">GROWTH(Y$5:Y35,$T$5:$T35,$T36,1)</f>
        <v>1934.6218193029124</v>
      </c>
      <c r="Z36" s="76">
        <f ca="1">GROWTH(Z$5:Z35,$T$5:$T35,$T36,1)</f>
        <v>3.1051139409437315E-4</v>
      </c>
      <c r="AA36" s="76">
        <f ca="1">GROWTH(AA$5:AA35,$T$5:$T35,$T36,1)</f>
        <v>2.7072105877040814E-6</v>
      </c>
      <c r="AB36" s="76"/>
      <c r="AC36" s="74"/>
      <c r="AD36" s="60"/>
    </row>
    <row r="37" spans="1:30" x14ac:dyDescent="0.2">
      <c r="A37" s="42" t="s">
        <v>323</v>
      </c>
      <c r="B37" s="70">
        <f t="shared" si="4"/>
        <v>32</v>
      </c>
      <c r="C37" s="71">
        <f ca="1">IFERROR(GROWTH(C$7:C36,$T$7:$T36,$T37),"n/a")</f>
        <v>1.6268960130742686E-2</v>
      </c>
      <c r="D37" s="62">
        <f ca="1">GROWTH(D$6:D36,$B$6:$B36,$B37,1)</f>
        <v>0.32981537422784019</v>
      </c>
      <c r="E37" s="62">
        <f ca="1">GROWTH(E$6:E36,$B$6:$B36,$B37,1)</f>
        <v>0.47444492978896724</v>
      </c>
      <c r="F37" s="62">
        <f ca="1">GROWTH(F$6:F36,$B$6:$B36,$B37,1)</f>
        <v>1.2804366788105228E-2</v>
      </c>
      <c r="G37" s="62">
        <f ca="1">GROWTH(G$6:G36,$B$6:$B36,$B37,1)</f>
        <v>1.4115118899311174</v>
      </c>
      <c r="H37" s="62">
        <f ca="1">GROWTH(H$6:H36,$B$6:$B36,$B37,1)</f>
        <v>5.2372024094962163E-5</v>
      </c>
      <c r="I37" s="62">
        <f ca="1">GROWTH(I$6:I36,$B$6:$B36,$B37,1)</f>
        <v>6.6116253151583316E-7</v>
      </c>
      <c r="J37" s="62">
        <f ca="1">GROWTH(J$6:J36,$B$6:$B36,$B37,1)</f>
        <v>5.562768054236295E-5</v>
      </c>
      <c r="K37" s="62"/>
      <c r="L37" s="44"/>
      <c r="M37" s="44"/>
      <c r="N37" s="44"/>
      <c r="O37" s="44"/>
      <c r="P37" s="44"/>
      <c r="Q37" s="44"/>
      <c r="R37" s="44"/>
      <c r="T37" s="70">
        <f t="shared" si="3"/>
        <v>32</v>
      </c>
      <c r="U37" s="71">
        <f ca="1">IFERROR(GROWTH(U$7:U36,$T$7:$T36,$T37),"n/a")</f>
        <v>5.322743214291133E-3</v>
      </c>
      <c r="V37" s="76">
        <f ca="1">GROWTH(V$5:V36,$T$5:$T36,$T37,1)</f>
        <v>4.6556497369739587</v>
      </c>
      <c r="W37" s="76">
        <f ca="1">GROWTH(W$5:W36,$T$5:$T36,$T37,1)</f>
        <v>442.79230364591416</v>
      </c>
      <c r="X37" s="76">
        <f ca="1">GROWTH(X$5:X36,$T$5:$T36,$T37,1)</f>
        <v>3.3646837786529695</v>
      </c>
      <c r="Y37" s="76">
        <f ca="1">GROWTH(Y$5:Y36,$T$5:$T36,$T37,1)</f>
        <v>1968.6016291074097</v>
      </c>
      <c r="Z37" s="76">
        <f ca="1">GROWTH(Z$5:Z36,$T$5:$T36,$T37,1)</f>
        <v>1.903422778799367E-4</v>
      </c>
      <c r="AA37" s="76">
        <f ca="1">GROWTH(AA$5:AA36,$T$5:$T36,$T37,1)</f>
        <v>1.4012559681278575E-6</v>
      </c>
      <c r="AB37" s="76"/>
      <c r="AC37" s="74"/>
      <c r="AD37" s="60"/>
    </row>
    <row r="38" spans="1:30" x14ac:dyDescent="0.2">
      <c r="A38" s="42" t="s">
        <v>323</v>
      </c>
      <c r="B38" s="70">
        <f t="shared" si="4"/>
        <v>33</v>
      </c>
      <c r="C38" s="71">
        <f ca="1">IFERROR(GROWTH(C$7:C37,$T$7:$T37,$T38),"n/a")</f>
        <v>1.454087968371809E-2</v>
      </c>
      <c r="D38" s="62">
        <f ca="1">GROWTH(D$6:D37,$B$6:$B37,$B38,1)</f>
        <v>0.28827747362600176</v>
      </c>
      <c r="E38" s="62">
        <f ca="1">GROWTH(E$6:E37,$B$6:$B37,$B38,1)</f>
        <v>0.420499495848011</v>
      </c>
      <c r="F38" s="62">
        <f ca="1">GROWTH(F$6:F37,$B$6:$B37,$B38,1)</f>
        <v>1.0159315860307112E-2</v>
      </c>
      <c r="G38" s="62">
        <f ca="1">GROWTH(G$6:G37,$B$6:$B37,$B38,1)</f>
        <v>1.3073542449390099</v>
      </c>
      <c r="H38" s="62">
        <f ca="1">GROWTH(H$6:H37,$B$6:$B37,$B38,1)</f>
        <v>3.5731526313585352E-5</v>
      </c>
      <c r="I38" s="62">
        <f ca="1">GROWTH(I$6:I37,$B$6:$B37,$B38,1)</f>
        <v>3.8505244769855131E-7</v>
      </c>
      <c r="J38" s="62">
        <f ca="1">GROWTH(J$6:J37,$B$6:$B37,$B38,1)</f>
        <v>3.7085120361575437E-5</v>
      </c>
      <c r="K38" s="62"/>
      <c r="L38" s="44"/>
      <c r="M38" s="44"/>
      <c r="N38" s="44"/>
      <c r="O38" s="44"/>
      <c r="P38" s="44"/>
      <c r="Q38" s="44"/>
      <c r="R38" s="44"/>
      <c r="T38" s="70">
        <f t="shared" si="3"/>
        <v>33</v>
      </c>
      <c r="U38" s="71">
        <f ca="1">IFERROR(GROWTH(U$7:U37,$T$7:$T37,$T38),"n/a")</f>
        <v>4.564699555059659E-3</v>
      </c>
      <c r="V38" s="76">
        <f ca="1">GROWTH(V$5:V37,$T$5:$T37,$T38,1)</f>
        <v>3.8495432604187267</v>
      </c>
      <c r="W38" s="76">
        <f ca="1">GROWTH(W$5:W37,$T$5:$T37,$T38,1)</f>
        <v>425.35158178577865</v>
      </c>
      <c r="X38" s="76">
        <f ca="1">GROWTH(X$5:X37,$T$5:$T37,$T38,1)</f>
        <v>2.765556304728245</v>
      </c>
      <c r="Y38" s="76">
        <f ca="1">GROWTH(Y$5:Y37,$T$5:$T37,$T38,1)</f>
        <v>2003.1782622614787</v>
      </c>
      <c r="Z38" s="76">
        <f ca="1">GROWTH(Z$5:Z37,$T$5:$T37,$T38,1)</f>
        <v>1.1667907663804286E-4</v>
      </c>
      <c r="AA38" s="76">
        <f ca="1">GROWTH(AA$5:AA37,$T$5:$T37,$T38,1)</f>
        <v>7.2529203938993965E-7</v>
      </c>
      <c r="AB38" s="76"/>
      <c r="AC38" s="74"/>
      <c r="AD38" s="60"/>
    </row>
    <row r="39" spans="1:30" x14ac:dyDescent="0.2">
      <c r="A39" s="42" t="s">
        <v>323</v>
      </c>
      <c r="B39" s="70">
        <f t="shared" si="4"/>
        <v>34</v>
      </c>
      <c r="C39" s="71">
        <f ca="1">IFERROR(GROWTH(C$7:C38,$T$7:$T38,$T39),"n/a")</f>
        <v>1.2996355039116649E-2</v>
      </c>
      <c r="D39" s="62">
        <f ca="1">GROWTH(D$6:D38,$B$6:$B38,$B39,1)</f>
        <v>0.25197097617038611</v>
      </c>
      <c r="E39" s="62">
        <f ca="1">GROWTH(E$6:E38,$B$6:$B38,$B39,1)</f>
        <v>0.37268777661314906</v>
      </c>
      <c r="F39" s="62">
        <f ca="1">GROWTH(F$6:F38,$B$6:$B38,$B39,1)</f>
        <v>8.0606640263825632E-3</v>
      </c>
      <c r="G39" s="62">
        <f ca="1">GROWTH(G$6:G38,$B$6:$B38,$B39,1)</f>
        <v>1.2108825536308141</v>
      </c>
      <c r="H39" s="62">
        <f ca="1">GROWTH(H$6:H38,$B$6:$B38,$B39,1)</f>
        <v>2.4378320195977527E-5</v>
      </c>
      <c r="I39" s="62">
        <f ca="1">GROWTH(I$6:I38,$B$6:$B38,$B39,1)</f>
        <v>2.2424953080556703E-7</v>
      </c>
      <c r="J39" s="62">
        <f ca="1">GROWTH(J$6:J38,$B$6:$B38,$B39,1)</f>
        <v>2.4723413574383552E-5</v>
      </c>
      <c r="K39" s="62"/>
      <c r="L39" s="44"/>
      <c r="M39" s="44"/>
      <c r="N39" s="44"/>
      <c r="O39" s="44"/>
      <c r="P39" s="44"/>
      <c r="Q39" s="44"/>
      <c r="R39" s="44"/>
      <c r="T39" s="70">
        <f t="shared" si="3"/>
        <v>34</v>
      </c>
      <c r="U39" s="71">
        <f ca="1">IFERROR(GROWTH(U$7:U38,$T$7:$T38,$T39),"n/a")</f>
        <v>3.9146134218944776E-3</v>
      </c>
      <c r="V39" s="76">
        <f ca="1">GROWTH(V$5:V38,$T$5:$T38,$T39,1)</f>
        <v>3.1830107828230227</v>
      </c>
      <c r="W39" s="76">
        <f ca="1">GROWTH(W$5:W38,$T$5:$T38,$T39,1)</f>
        <v>408.59781581105017</v>
      </c>
      <c r="X39" s="76">
        <f ca="1">GROWTH(X$5:X38,$T$5:$T38,$T39,1)</f>
        <v>2.2731115842583334</v>
      </c>
      <c r="Y39" s="76">
        <f ca="1">GROWTH(Y$5:Y38,$T$5:$T38,$T39,1)</f>
        <v>2038.3622014050345</v>
      </c>
      <c r="Z39" s="76">
        <f ca="1">GROWTH(Z$5:Z38,$T$5:$T38,$T39,1)</f>
        <v>7.152382054444924E-5</v>
      </c>
      <c r="AA39" s="76">
        <f ca="1">GROWTH(AA$5:AA38,$T$5:$T38,$T39,1)</f>
        <v>3.7541216905947937E-7</v>
      </c>
      <c r="AB39" s="76"/>
      <c r="AC39" s="74"/>
      <c r="AD39" s="60"/>
    </row>
    <row r="40" spans="1:30" x14ac:dyDescent="0.2">
      <c r="A40" s="42" t="s">
        <v>323</v>
      </c>
      <c r="B40" s="70">
        <f t="shared" si="4"/>
        <v>35</v>
      </c>
      <c r="C40" s="71">
        <f ca="1">IFERROR(GROWTH(C$7:C39,$T$7:$T39,$T40),"n/a")</f>
        <v>1.1615888995485013E-2</v>
      </c>
      <c r="D40" s="62">
        <f ca="1">GROWTH(D$6:D39,$B$6:$B39,$B40,1)</f>
        <v>0.22023702384261035</v>
      </c>
      <c r="E40" s="62">
        <f ca="1">GROWTH(E$6:E39,$B$6:$B39,$B40,1)</f>
        <v>0.33031235520685653</v>
      </c>
      <c r="F40" s="62">
        <f ca="1">GROWTH(F$6:F39,$B$6:$B39,$B40,1)</f>
        <v>6.3955393689525313E-3</v>
      </c>
      <c r="G40" s="62">
        <f ca="1">GROWTH(G$6:G39,$B$6:$B39,$B40,1)</f>
        <v>1.1215296575993321</v>
      </c>
      <c r="H40" s="62">
        <f ca="1">GROWTH(H$6:H39,$B$6:$B39,$B40,1)</f>
        <v>1.6632440785258292E-5</v>
      </c>
      <c r="I40" s="62">
        <f ca="1">GROWTH(I$6:I39,$B$6:$B39,$B40,1)</f>
        <v>1.3060000622534963E-7</v>
      </c>
      <c r="J40" s="62">
        <f ca="1">GROWTH(J$6:J39,$B$6:$B39,$B40,1)</f>
        <v>1.6482275716255707E-5</v>
      </c>
      <c r="K40" s="62"/>
      <c r="L40" s="44"/>
      <c r="M40" s="44"/>
      <c r="N40" s="44"/>
      <c r="O40" s="44"/>
      <c r="P40" s="44"/>
      <c r="Q40" s="44"/>
      <c r="R40" s="44"/>
      <c r="T40" s="70">
        <f t="shared" si="3"/>
        <v>35</v>
      </c>
      <c r="U40" s="71">
        <f ca="1">IFERROR(GROWTH(U$7:U39,$T$7:$T39,$T40),"n/a")</f>
        <v>3.3571099385698989E-3</v>
      </c>
      <c r="V40" s="76">
        <f ca="1">GROWTH(V$5:V39,$T$5:$T39,$T40,1)</f>
        <v>2.631885644133686</v>
      </c>
      <c r="W40" s="76">
        <f ca="1">GROWTH(W$5:W39,$T$5:$T39,$T40,1)</f>
        <v>392.5039478744518</v>
      </c>
      <c r="X40" s="76">
        <f ca="1">GROWTH(X$5:X39,$T$5:$T39,$T40,1)</f>
        <v>1.8683533094789599</v>
      </c>
      <c r="Y40" s="76">
        <f ca="1">GROWTH(Y$5:Y39,$T$5:$T39,$T40,1)</f>
        <v>2074.1641132956902</v>
      </c>
      <c r="Z40" s="76">
        <f ca="1">GROWTH(Z$5:Z39,$T$5:$T39,$T40,1)</f>
        <v>4.3843824040056514E-5</v>
      </c>
      <c r="AA40" s="76">
        <f ca="1">GROWTH(AA$5:AA39,$T$5:$T39,$T40,1)</f>
        <v>1.9431386120890943E-7</v>
      </c>
      <c r="AB40" s="76"/>
      <c r="AC40" s="74"/>
      <c r="AD40" s="60"/>
    </row>
    <row r="41" spans="1:30" x14ac:dyDescent="0.2">
      <c r="A41" s="42" t="s">
        <v>323</v>
      </c>
      <c r="B41" s="70">
        <f t="shared" si="4"/>
        <v>36</v>
      </c>
      <c r="C41" s="71">
        <f ca="1">IFERROR(GROWTH(C$7:C40,$T$7:$T40,$T41),"n/a")</f>
        <v>1.0382055333923912E-2</v>
      </c>
      <c r="D41" s="62">
        <f ca="1">GROWTH(D$6:D40,$B$6:$B40,$B41,1)</f>
        <v>0.19249973710563917</v>
      </c>
      <c r="E41" s="62">
        <f ca="1">GROWTH(E$6:E40,$B$6:$B40,$B41,1)</f>
        <v>0.29275511258732079</v>
      </c>
      <c r="F41" s="62">
        <f ca="1">GROWTH(F$6:F40,$B$6:$B40,$B41,1)</f>
        <v>5.0743863887573668E-3</v>
      </c>
      <c r="G41" s="62">
        <f ca="1">GROWTH(G$6:G40,$B$6:$B40,$B41,1)</f>
        <v>1.0387702499332354</v>
      </c>
      <c r="H41" s="62">
        <f ca="1">GROWTH(H$6:H40,$B$6:$B40,$B41,1)</f>
        <v>1.1347709122336096E-5</v>
      </c>
      <c r="I41" s="62">
        <f ca="1">GROWTH(I$6:I40,$B$6:$B40,$B41,1)</f>
        <v>7.6059742755269128E-8</v>
      </c>
      <c r="J41" s="62">
        <f ca="1">GROWTH(J$6:J40,$B$6:$B40,$B41,1)</f>
        <v>1.098818381083714E-5</v>
      </c>
      <c r="K41" s="62"/>
      <c r="L41" s="44"/>
      <c r="M41" s="44"/>
      <c r="N41" s="44"/>
      <c r="O41" s="44"/>
      <c r="P41" s="44"/>
      <c r="Q41" s="44"/>
      <c r="R41" s="44"/>
      <c r="T41" s="70">
        <f t="shared" si="3"/>
        <v>36</v>
      </c>
      <c r="U41" s="71">
        <f ca="1">IFERROR(GROWTH(U$7:U40,$T$7:$T40,$T41),"n/a")</f>
        <v>2.8790038568331029E-3</v>
      </c>
      <c r="V41" s="76">
        <f ca="1">GROWTH(V$5:V40,$T$5:$T40,$T41,1)</f>
        <v>2.1761855414305393</v>
      </c>
      <c r="W41" s="76">
        <f ca="1">GROWTH(W$5:W40,$T$5:$T40,$T41,1)</f>
        <v>377.04398588433202</v>
      </c>
      <c r="X41" s="76">
        <f ca="1">GROWTH(X$5:X40,$T$5:$T40,$T41,1)</f>
        <v>1.5356677222600741</v>
      </c>
      <c r="Y41" s="76">
        <f ca="1">GROWTH(Y$5:Y40,$T$5:$T40,$T41,1)</f>
        <v>2110.5948520426055</v>
      </c>
      <c r="Z41" s="76">
        <f ca="1">GROWTH(Z$5:Z40,$T$5:$T40,$T41,1)</f>
        <v>2.687609375202205E-5</v>
      </c>
      <c r="AA41" s="76">
        <f ca="1">GROWTH(AA$5:AA40,$T$5:$T40,$T41,1)</f>
        <v>1.0057712501038573E-7</v>
      </c>
      <c r="AB41" s="76"/>
      <c r="AC41" s="74"/>
      <c r="AD41" s="60"/>
    </row>
    <row r="42" spans="1:30" x14ac:dyDescent="0.2">
      <c r="A42" s="42"/>
      <c r="B42" s="43"/>
      <c r="C42" s="66"/>
      <c r="D42" s="62"/>
      <c r="E42" s="62"/>
      <c r="F42" s="62"/>
      <c r="G42" s="62"/>
      <c r="H42" s="62"/>
      <c r="I42" s="62"/>
      <c r="J42" s="62"/>
      <c r="K42" s="62"/>
      <c r="L42" s="44"/>
      <c r="M42" s="44"/>
      <c r="N42" s="44"/>
      <c r="O42" s="44"/>
      <c r="P42" s="44"/>
      <c r="Q42" s="44"/>
      <c r="R42" s="44"/>
      <c r="T42" s="38"/>
      <c r="U42" s="21"/>
      <c r="V42" s="60"/>
      <c r="W42" s="60"/>
      <c r="X42" s="60"/>
      <c r="Y42" s="60"/>
      <c r="Z42" s="60"/>
      <c r="AA42" s="60"/>
      <c r="AB42" s="60"/>
      <c r="AC42" s="60"/>
      <c r="AD42" s="60"/>
    </row>
    <row r="43" spans="1:30" x14ac:dyDescent="0.2">
      <c r="B43" s="37" t="s">
        <v>324</v>
      </c>
      <c r="C43" s="37"/>
    </row>
    <row r="44" spans="1:30" x14ac:dyDescent="0.2">
      <c r="B44" s="38"/>
      <c r="C44" s="21"/>
      <c r="D44" s="3"/>
    </row>
    <row r="45" spans="1:30" x14ac:dyDescent="0.2">
      <c r="B45" s="40">
        <f t="shared" ref="B45:B80" si="5">B6</f>
        <v>1</v>
      </c>
      <c r="C45" s="67"/>
      <c r="D45" s="57">
        <f t="shared" ref="D45:S45" ca="1" si="6">-IFERROR(D6-D5,0)</f>
        <v>19</v>
      </c>
      <c r="E45" s="57">
        <f t="shared" ca="1" si="6"/>
        <v>12</v>
      </c>
      <c r="F45" s="57">
        <f t="shared" ca="1" si="6"/>
        <v>9</v>
      </c>
      <c r="G45" s="57">
        <f t="shared" ca="1" si="6"/>
        <v>7</v>
      </c>
      <c r="H45" s="57">
        <f t="shared" ca="1" si="6"/>
        <v>11</v>
      </c>
      <c r="I45" s="57">
        <f t="shared" ca="1" si="6"/>
        <v>15</v>
      </c>
      <c r="J45" s="57">
        <f t="shared" ca="1" si="6"/>
        <v>8</v>
      </c>
      <c r="K45" s="57">
        <f t="shared" ca="1" si="6"/>
        <v>21</v>
      </c>
      <c r="L45" s="57">
        <f t="shared" ca="1" si="6"/>
        <v>0</v>
      </c>
      <c r="M45" s="57">
        <f t="shared" ca="1" si="6"/>
        <v>0</v>
      </c>
      <c r="N45" s="57">
        <f t="shared" ca="1" si="6"/>
        <v>0</v>
      </c>
      <c r="O45" s="57">
        <f t="shared" ca="1" si="6"/>
        <v>0</v>
      </c>
      <c r="P45" s="57">
        <f t="shared" ca="1" si="6"/>
        <v>0</v>
      </c>
      <c r="Q45" s="57">
        <f t="shared" ca="1" si="6"/>
        <v>0</v>
      </c>
      <c r="R45" s="57">
        <f t="shared" ca="1" si="6"/>
        <v>0</v>
      </c>
      <c r="S45" s="57">
        <f t="shared" si="6"/>
        <v>0</v>
      </c>
      <c r="T45" s="41"/>
      <c r="U45" s="41"/>
    </row>
    <row r="46" spans="1:30" x14ac:dyDescent="0.2">
      <c r="B46" s="40">
        <f t="shared" si="5"/>
        <v>2</v>
      </c>
      <c r="C46" s="67"/>
      <c r="D46" s="57">
        <f t="shared" ref="D46:S46" ca="1" si="7">-IFERROR(D7-D6,0)</f>
        <v>5</v>
      </c>
      <c r="E46" s="57">
        <f t="shared" ca="1" si="7"/>
        <v>6</v>
      </c>
      <c r="F46" s="57">
        <f t="shared" ca="1" si="7"/>
        <v>3</v>
      </c>
      <c r="G46" s="57">
        <f t="shared" ca="1" si="7"/>
        <v>-1</v>
      </c>
      <c r="H46" s="57">
        <f t="shared" ca="1" si="7"/>
        <v>2</v>
      </c>
      <c r="I46" s="57">
        <f t="shared" ca="1" si="7"/>
        <v>4</v>
      </c>
      <c r="J46" s="57">
        <f t="shared" ca="1" si="7"/>
        <v>5.3333333333333375</v>
      </c>
      <c r="K46" s="57">
        <f t="shared" ca="1" si="7"/>
        <v>0</v>
      </c>
      <c r="L46" s="57">
        <f t="shared" ca="1" si="7"/>
        <v>0</v>
      </c>
      <c r="M46" s="57">
        <f t="shared" si="7"/>
        <v>0</v>
      </c>
      <c r="N46" s="57">
        <f t="shared" si="7"/>
        <v>0</v>
      </c>
      <c r="O46" s="57">
        <f t="shared" si="7"/>
        <v>0</v>
      </c>
      <c r="P46" s="57">
        <f t="shared" si="7"/>
        <v>0</v>
      </c>
      <c r="Q46" s="57">
        <f t="shared" si="7"/>
        <v>0</v>
      </c>
      <c r="R46" s="57">
        <f t="shared" si="7"/>
        <v>0</v>
      </c>
      <c r="S46" s="57">
        <f t="shared" si="7"/>
        <v>0</v>
      </c>
      <c r="T46" s="41"/>
      <c r="U46" s="41"/>
    </row>
    <row r="47" spans="1:30" x14ac:dyDescent="0.2">
      <c r="B47" s="40">
        <f t="shared" si="5"/>
        <v>3</v>
      </c>
      <c r="C47" s="67"/>
      <c r="D47" s="57">
        <f t="shared" ref="D47:S47" ca="1" si="8">-IFERROR(D8-D7,0)</f>
        <v>-2</v>
      </c>
      <c r="E47" s="57">
        <f t="shared" ca="1" si="8"/>
        <v>1</v>
      </c>
      <c r="F47" s="57">
        <f t="shared" ca="1" si="8"/>
        <v>4</v>
      </c>
      <c r="G47" s="57">
        <f t="shared" ca="1" si="8"/>
        <v>1</v>
      </c>
      <c r="H47" s="57">
        <f t="shared" ca="1" si="8"/>
        <v>1</v>
      </c>
      <c r="I47" s="57">
        <f t="shared" ca="1" si="8"/>
        <v>3.9299049153659329</v>
      </c>
      <c r="J47" s="57">
        <f t="shared" ca="1" si="8"/>
        <v>3.5555555555555562</v>
      </c>
      <c r="K47" s="57">
        <f t="shared" si="8"/>
        <v>0</v>
      </c>
      <c r="L47" s="57">
        <f t="shared" si="8"/>
        <v>0</v>
      </c>
      <c r="M47" s="57">
        <f t="shared" si="8"/>
        <v>0</v>
      </c>
      <c r="N47" s="57">
        <f t="shared" si="8"/>
        <v>0</v>
      </c>
      <c r="O47" s="57">
        <f t="shared" si="8"/>
        <v>0</v>
      </c>
      <c r="P47" s="57">
        <f t="shared" si="8"/>
        <v>0</v>
      </c>
      <c r="Q47" s="57">
        <f t="shared" si="8"/>
        <v>0</v>
      </c>
      <c r="R47" s="57">
        <f t="shared" si="8"/>
        <v>0</v>
      </c>
      <c r="S47" s="57">
        <f t="shared" si="8"/>
        <v>0</v>
      </c>
      <c r="T47" s="41">
        <f t="shared" ref="T47:T79" si="9">IFERROR(T7-T8,0)</f>
        <v>-1</v>
      </c>
      <c r="U47" s="41"/>
    </row>
    <row r="48" spans="1:30" x14ac:dyDescent="0.2">
      <c r="B48" s="40">
        <f t="shared" si="5"/>
        <v>4</v>
      </c>
      <c r="C48" s="67"/>
      <c r="D48" s="57">
        <f t="shared" ref="D48:S48" ca="1" si="10">-IFERROR(D9-D8,0)</f>
        <v>6</v>
      </c>
      <c r="E48" s="57">
        <f t="shared" ca="1" si="10"/>
        <v>2</v>
      </c>
      <c r="F48" s="57">
        <f t="shared" ca="1" si="10"/>
        <v>3</v>
      </c>
      <c r="G48" s="57">
        <f t="shared" ca="1" si="10"/>
        <v>2</v>
      </c>
      <c r="H48" s="57">
        <f t="shared" ca="1" si="10"/>
        <v>1.8918148932210808</v>
      </c>
      <c r="I48" s="57">
        <f t="shared" ca="1" si="10"/>
        <v>1.5904934997020055</v>
      </c>
      <c r="J48" s="57">
        <f t="shared" ca="1" si="10"/>
        <v>2.3703703703703694</v>
      </c>
      <c r="K48" s="57">
        <f t="shared" si="10"/>
        <v>0</v>
      </c>
      <c r="L48" s="57">
        <f t="shared" si="10"/>
        <v>0</v>
      </c>
      <c r="M48" s="57">
        <f t="shared" si="10"/>
        <v>0</v>
      </c>
      <c r="N48" s="57">
        <f t="shared" si="10"/>
        <v>0</v>
      </c>
      <c r="O48" s="57">
        <f t="shared" si="10"/>
        <v>0</v>
      </c>
      <c r="P48" s="57">
        <f t="shared" si="10"/>
        <v>0</v>
      </c>
      <c r="Q48" s="57">
        <f t="shared" si="10"/>
        <v>0</v>
      </c>
      <c r="R48" s="57">
        <f t="shared" si="10"/>
        <v>0</v>
      </c>
      <c r="S48" s="57">
        <f t="shared" si="10"/>
        <v>0</v>
      </c>
      <c r="T48" s="41">
        <f t="shared" si="9"/>
        <v>-1</v>
      </c>
      <c r="U48" s="41"/>
    </row>
    <row r="49" spans="2:21" x14ac:dyDescent="0.2">
      <c r="B49" s="40">
        <f t="shared" si="5"/>
        <v>5</v>
      </c>
      <c r="C49" s="67"/>
      <c r="D49" s="57">
        <f t="shared" ref="D49:S49" ca="1" si="11">-IFERROR(D10-D9,0)</f>
        <v>2</v>
      </c>
      <c r="E49" s="57">
        <f t="shared" ca="1" si="11"/>
        <v>0</v>
      </c>
      <c r="F49" s="57">
        <f t="shared" ca="1" si="11"/>
        <v>-1</v>
      </c>
      <c r="G49" s="57">
        <f t="shared" ca="1" si="11"/>
        <v>1.3309255664135975</v>
      </c>
      <c r="H49" s="57">
        <f t="shared" ca="1" si="11"/>
        <v>0.51454696099972796</v>
      </c>
      <c r="I49" s="57">
        <f t="shared" ca="1" si="11"/>
        <v>1.0355139149815196</v>
      </c>
      <c r="J49" s="57">
        <f t="shared" ca="1" si="11"/>
        <v>1.5802469135802464</v>
      </c>
      <c r="K49" s="57">
        <f t="shared" si="11"/>
        <v>0</v>
      </c>
      <c r="L49" s="57">
        <f t="shared" si="11"/>
        <v>0</v>
      </c>
      <c r="M49" s="57">
        <f t="shared" si="11"/>
        <v>0</v>
      </c>
      <c r="N49" s="57">
        <f t="shared" si="11"/>
        <v>0</v>
      </c>
      <c r="O49" s="57">
        <f t="shared" si="11"/>
        <v>0</v>
      </c>
      <c r="P49" s="57">
        <f t="shared" si="11"/>
        <v>0</v>
      </c>
      <c r="Q49" s="57">
        <f t="shared" si="11"/>
        <v>0</v>
      </c>
      <c r="R49" s="57">
        <f t="shared" si="11"/>
        <v>0</v>
      </c>
      <c r="S49" s="57">
        <f t="shared" si="11"/>
        <v>0</v>
      </c>
      <c r="T49" s="41">
        <f t="shared" si="9"/>
        <v>-1</v>
      </c>
      <c r="U49" s="41"/>
    </row>
    <row r="50" spans="2:21" x14ac:dyDescent="0.2">
      <c r="B50" s="40">
        <f t="shared" si="5"/>
        <v>6</v>
      </c>
      <c r="C50" s="67"/>
      <c r="D50" s="57">
        <f t="shared" ref="D50:S50" ca="1" si="12">-IFERROR(D11-D10,0)</f>
        <v>-2</v>
      </c>
      <c r="E50" s="57">
        <f t="shared" ca="1" si="12"/>
        <v>0</v>
      </c>
      <c r="F50" s="57">
        <f t="shared" ca="1" si="12"/>
        <v>2.9441213658384049</v>
      </c>
      <c r="G50" s="57">
        <f t="shared" ca="1" si="12"/>
        <v>0.3115185305137409</v>
      </c>
      <c r="H50" s="57">
        <f t="shared" ca="1" si="12"/>
        <v>0.50635682862039944</v>
      </c>
      <c r="I50" s="57">
        <f t="shared" ca="1" si="12"/>
        <v>0.60306981806030679</v>
      </c>
      <c r="J50" s="57">
        <f t="shared" ca="1" si="12"/>
        <v>1.0534979423868305</v>
      </c>
      <c r="K50" s="57">
        <f t="shared" si="12"/>
        <v>0</v>
      </c>
      <c r="L50" s="57">
        <f t="shared" si="12"/>
        <v>0</v>
      </c>
      <c r="M50" s="57">
        <f t="shared" si="12"/>
        <v>0</v>
      </c>
      <c r="N50" s="57">
        <f t="shared" si="12"/>
        <v>0</v>
      </c>
      <c r="O50" s="57">
        <f t="shared" si="12"/>
        <v>0</v>
      </c>
      <c r="P50" s="57">
        <f t="shared" si="12"/>
        <v>0</v>
      </c>
      <c r="Q50" s="57">
        <f t="shared" si="12"/>
        <v>0</v>
      </c>
      <c r="R50" s="57">
        <f t="shared" si="12"/>
        <v>0</v>
      </c>
      <c r="S50" s="57">
        <f t="shared" si="12"/>
        <v>0</v>
      </c>
      <c r="T50" s="41">
        <f t="shared" si="9"/>
        <v>-1</v>
      </c>
      <c r="U50" s="41"/>
    </row>
    <row r="51" spans="2:21" x14ac:dyDescent="0.2">
      <c r="B51" s="40">
        <f t="shared" si="5"/>
        <v>7</v>
      </c>
      <c r="C51" s="67"/>
      <c r="D51" s="57">
        <f t="shared" ref="D51:S51" ca="1" si="13">-IFERROR(D12-D11,0)</f>
        <v>3</v>
      </c>
      <c r="E51" s="57">
        <f t="shared" ca="1" si="13"/>
        <v>3.6484016644807795</v>
      </c>
      <c r="F51" s="57">
        <f t="shared" ca="1" si="13"/>
        <v>0.89007124298250151</v>
      </c>
      <c r="G51" s="57">
        <f t="shared" ca="1" si="13"/>
        <v>0.76430006607369627</v>
      </c>
      <c r="H51" s="57">
        <f t="shared" ca="1" si="13"/>
        <v>0.34546883872784739</v>
      </c>
      <c r="I51" s="57">
        <f t="shared" ca="1" si="13"/>
        <v>0.35122000795303854</v>
      </c>
      <c r="J51" s="57">
        <f t="shared" ca="1" si="13"/>
        <v>0.70233196159122047</v>
      </c>
      <c r="K51" s="57">
        <f t="shared" si="13"/>
        <v>0</v>
      </c>
      <c r="L51" s="57">
        <f t="shared" si="13"/>
        <v>0</v>
      </c>
      <c r="M51" s="57">
        <f t="shared" si="13"/>
        <v>0</v>
      </c>
      <c r="N51" s="57">
        <f t="shared" si="13"/>
        <v>0</v>
      </c>
      <c r="O51" s="57">
        <f t="shared" si="13"/>
        <v>0</v>
      </c>
      <c r="P51" s="57">
        <f t="shared" si="13"/>
        <v>0</v>
      </c>
      <c r="Q51" s="57">
        <f t="shared" si="13"/>
        <v>0</v>
      </c>
      <c r="R51" s="57">
        <f t="shared" si="13"/>
        <v>0</v>
      </c>
      <c r="S51" s="57">
        <f t="shared" si="13"/>
        <v>0</v>
      </c>
      <c r="T51" s="41">
        <f t="shared" si="9"/>
        <v>-1</v>
      </c>
      <c r="U51" s="41"/>
    </row>
    <row r="52" spans="2:21" x14ac:dyDescent="0.2">
      <c r="B52" s="40">
        <f t="shared" si="5"/>
        <v>8</v>
      </c>
      <c r="C52" s="67"/>
      <c r="D52" s="57">
        <f t="shared" ref="D52:S52" ca="1" si="14">-IFERROR(D13-D12,0)</f>
        <v>2.2997623057101535</v>
      </c>
      <c r="E52" s="57">
        <f t="shared" ca="1" si="14"/>
        <v>1.2865059675634587</v>
      </c>
      <c r="F52" s="57">
        <f t="shared" ca="1" si="14"/>
        <v>0.86054803704174665</v>
      </c>
      <c r="G52" s="57">
        <f t="shared" ca="1" si="14"/>
        <v>0.70790118235374244</v>
      </c>
      <c r="H52" s="57">
        <f t="shared" ca="1" si="14"/>
        <v>0.23570081765686823</v>
      </c>
      <c r="I52" s="57">
        <f t="shared" ca="1" si="14"/>
        <v>0.2045459585148679</v>
      </c>
      <c r="J52" s="57">
        <f t="shared" ca="1" si="14"/>
        <v>0.46822130772748005</v>
      </c>
      <c r="K52" s="57">
        <f t="shared" si="14"/>
        <v>0</v>
      </c>
      <c r="L52" s="57">
        <f t="shared" si="14"/>
        <v>0</v>
      </c>
      <c r="M52" s="57">
        <f t="shared" si="14"/>
        <v>0</v>
      </c>
      <c r="N52" s="57">
        <f t="shared" si="14"/>
        <v>0</v>
      </c>
      <c r="O52" s="57">
        <f t="shared" si="14"/>
        <v>0</v>
      </c>
      <c r="P52" s="57">
        <f t="shared" si="14"/>
        <v>0</v>
      </c>
      <c r="Q52" s="57">
        <f t="shared" si="14"/>
        <v>0</v>
      </c>
      <c r="R52" s="57">
        <f t="shared" si="14"/>
        <v>0</v>
      </c>
      <c r="S52" s="57">
        <f t="shared" si="14"/>
        <v>0</v>
      </c>
      <c r="T52" s="41">
        <f t="shared" si="9"/>
        <v>-1</v>
      </c>
      <c r="U52" s="41"/>
    </row>
    <row r="53" spans="2:21" x14ac:dyDescent="0.2">
      <c r="B53" s="40">
        <f t="shared" si="5"/>
        <v>9</v>
      </c>
      <c r="C53" s="67"/>
      <c r="D53" s="57">
        <f t="shared" ref="D53:S53" ca="1" si="15">-IFERROR(D14-D13,0)</f>
        <v>0.40809362102468594</v>
      </c>
      <c r="E53" s="57">
        <f t="shared" ca="1" si="15"/>
        <v>0.44687413486294059</v>
      </c>
      <c r="F53" s="57">
        <f t="shared" ca="1" si="15"/>
        <v>0.68278107507791352</v>
      </c>
      <c r="G53" s="57">
        <f t="shared" ca="1" si="15"/>
        <v>0.65566405947361694</v>
      </c>
      <c r="H53" s="57">
        <f t="shared" ca="1" si="15"/>
        <v>0.16081009114654637</v>
      </c>
      <c r="I53" s="57">
        <f t="shared" ca="1" si="15"/>
        <v>0.11912490233289993</v>
      </c>
      <c r="J53" s="57">
        <f t="shared" ca="1" si="15"/>
        <v>0.31214753848498666</v>
      </c>
      <c r="K53" s="57">
        <f t="shared" si="15"/>
        <v>0</v>
      </c>
      <c r="L53" s="57">
        <f t="shared" si="15"/>
        <v>0</v>
      </c>
      <c r="M53" s="57">
        <f t="shared" si="15"/>
        <v>0</v>
      </c>
      <c r="N53" s="57">
        <f t="shared" si="15"/>
        <v>0</v>
      </c>
      <c r="O53" s="57">
        <f t="shared" si="15"/>
        <v>0</v>
      </c>
      <c r="P53" s="57">
        <f t="shared" si="15"/>
        <v>0</v>
      </c>
      <c r="Q53" s="57">
        <f t="shared" si="15"/>
        <v>0</v>
      </c>
      <c r="R53" s="57">
        <f t="shared" si="15"/>
        <v>0</v>
      </c>
      <c r="S53" s="57">
        <f t="shared" si="15"/>
        <v>0</v>
      </c>
      <c r="T53" s="41">
        <f t="shared" si="9"/>
        <v>-1</v>
      </c>
      <c r="U53" s="41"/>
    </row>
    <row r="54" spans="2:21" x14ac:dyDescent="0.2">
      <c r="B54" s="40">
        <f t="shared" si="5"/>
        <v>10</v>
      </c>
      <c r="C54" s="67"/>
      <c r="D54" s="57">
        <f t="shared" ref="D54:S54" ca="1" si="16">-IFERROR(D15-D14,0)</f>
        <v>0.91839368130949151</v>
      </c>
      <c r="E54" s="57">
        <f t="shared" ca="1" si="16"/>
        <v>0.86620819959840389</v>
      </c>
      <c r="F54" s="57">
        <f t="shared" ca="1" si="16"/>
        <v>0.54173616860151164</v>
      </c>
      <c r="G54" s="57">
        <f t="shared" ca="1" si="16"/>
        <v>0.60728159466556697</v>
      </c>
      <c r="H54" s="57">
        <f t="shared" ca="1" si="16"/>
        <v>0.10971487359117715</v>
      </c>
      <c r="I54" s="57">
        <f t="shared" ca="1" si="16"/>
        <v>6.9376791694427203E-2</v>
      </c>
      <c r="J54" s="57">
        <f t="shared" ca="1" si="16"/>
        <v>0.20809835898999068</v>
      </c>
      <c r="K54" s="57">
        <f t="shared" si="16"/>
        <v>0</v>
      </c>
      <c r="L54" s="57">
        <f t="shared" si="16"/>
        <v>0</v>
      </c>
      <c r="M54" s="57">
        <f t="shared" si="16"/>
        <v>0</v>
      </c>
      <c r="N54" s="57">
        <f t="shared" si="16"/>
        <v>0</v>
      </c>
      <c r="O54" s="57">
        <f t="shared" si="16"/>
        <v>0</v>
      </c>
      <c r="P54" s="57">
        <f t="shared" si="16"/>
        <v>0</v>
      </c>
      <c r="Q54" s="57">
        <f t="shared" si="16"/>
        <v>0</v>
      </c>
      <c r="R54" s="57">
        <f t="shared" si="16"/>
        <v>0</v>
      </c>
      <c r="S54" s="57">
        <f t="shared" si="16"/>
        <v>0</v>
      </c>
      <c r="T54" s="41">
        <f t="shared" si="9"/>
        <v>-1</v>
      </c>
      <c r="U54" s="41"/>
    </row>
    <row r="55" spans="2:21" x14ac:dyDescent="0.2">
      <c r="B55" s="40">
        <f t="shared" si="5"/>
        <v>11</v>
      </c>
      <c r="C55" s="67"/>
      <c r="D55" s="57">
        <f t="shared" ref="D55:S55" ca="1" si="17">-IFERROR(D16-D15,0)</f>
        <v>0.8027285291409445</v>
      </c>
      <c r="E55" s="57">
        <f t="shared" ca="1" si="17"/>
        <v>0.76771841864251389</v>
      </c>
      <c r="F55" s="57">
        <f t="shared" ca="1" si="17"/>
        <v>0.42982749095316808</v>
      </c>
      <c r="G55" s="57">
        <f t="shared" ca="1" si="17"/>
        <v>0.56246934674995863</v>
      </c>
      <c r="H55" s="57">
        <f t="shared" ca="1" si="17"/>
        <v>7.4854465918798546E-2</v>
      </c>
      <c r="I55" s="57">
        <f t="shared" ca="1" si="17"/>
        <v>4.0404139953554172E-2</v>
      </c>
      <c r="J55" s="57">
        <f t="shared" ca="1" si="17"/>
        <v>0.13873223932666112</v>
      </c>
      <c r="K55" s="57">
        <f t="shared" si="17"/>
        <v>0</v>
      </c>
      <c r="L55" s="57">
        <f t="shared" si="17"/>
        <v>0</v>
      </c>
      <c r="M55" s="57">
        <f t="shared" si="17"/>
        <v>0</v>
      </c>
      <c r="N55" s="57">
        <f t="shared" si="17"/>
        <v>0</v>
      </c>
      <c r="O55" s="57">
        <f t="shared" si="17"/>
        <v>0</v>
      </c>
      <c r="P55" s="57">
        <f t="shared" si="17"/>
        <v>0</v>
      </c>
      <c r="Q55" s="57">
        <f t="shared" si="17"/>
        <v>0</v>
      </c>
      <c r="R55" s="57">
        <f t="shared" si="17"/>
        <v>0</v>
      </c>
      <c r="S55" s="57">
        <f t="shared" si="17"/>
        <v>0</v>
      </c>
      <c r="T55" s="41">
        <f t="shared" si="9"/>
        <v>-1</v>
      </c>
      <c r="U55" s="41"/>
    </row>
    <row r="56" spans="2:21" x14ac:dyDescent="0.2">
      <c r="B56" s="40">
        <f t="shared" si="5"/>
        <v>12</v>
      </c>
      <c r="C56" s="67"/>
      <c r="D56" s="57">
        <f t="shared" ref="D56:S56" ca="1" si="18">-IFERROR(D17-D16,0)</f>
        <v>0.7016305802300371</v>
      </c>
      <c r="E56" s="57">
        <f t="shared" ca="1" si="18"/>
        <v>0.68042714280032435</v>
      </c>
      <c r="F56" s="57">
        <f t="shared" ca="1" si="18"/>
        <v>0.34103625101501112</v>
      </c>
      <c r="G56" s="57">
        <f t="shared" ca="1" si="18"/>
        <v>0.52096386390164717</v>
      </c>
      <c r="H56" s="57">
        <f t="shared" ca="1" si="18"/>
        <v>5.1070478273231329E-2</v>
      </c>
      <c r="I56" s="57">
        <f t="shared" ca="1" si="18"/>
        <v>2.3530844905264067E-2</v>
      </c>
      <c r="J56" s="57">
        <f t="shared" ca="1" si="18"/>
        <v>9.2488159551106924E-2</v>
      </c>
      <c r="K56" s="57">
        <f t="shared" si="18"/>
        <v>0</v>
      </c>
      <c r="L56" s="57">
        <f t="shared" si="18"/>
        <v>0</v>
      </c>
      <c r="M56" s="57">
        <f t="shared" si="18"/>
        <v>0</v>
      </c>
      <c r="N56" s="57">
        <f t="shared" si="18"/>
        <v>0</v>
      </c>
      <c r="O56" s="57">
        <f t="shared" si="18"/>
        <v>0</v>
      </c>
      <c r="P56" s="57">
        <f t="shared" si="18"/>
        <v>0</v>
      </c>
      <c r="Q56" s="57">
        <f t="shared" si="18"/>
        <v>0</v>
      </c>
      <c r="R56" s="57">
        <f t="shared" si="18"/>
        <v>0</v>
      </c>
      <c r="S56" s="57">
        <f t="shared" si="18"/>
        <v>0</v>
      </c>
      <c r="T56" s="41">
        <f t="shared" si="9"/>
        <v>-1</v>
      </c>
      <c r="U56" s="41"/>
    </row>
    <row r="57" spans="2:21" x14ac:dyDescent="0.2">
      <c r="B57" s="40">
        <f t="shared" si="5"/>
        <v>13</v>
      </c>
      <c r="C57" s="67"/>
      <c r="D57" s="57">
        <f t="shared" ref="D57:S57" ca="1" si="19">-IFERROR(D18-D17,0)</f>
        <v>0.61326519893440601</v>
      </c>
      <c r="E57" s="57">
        <f t="shared" ca="1" si="19"/>
        <v>0.60306107736488102</v>
      </c>
      <c r="F57" s="57">
        <f t="shared" ca="1" si="19"/>
        <v>0.27058698420721949</v>
      </c>
      <c r="G57" s="57">
        <f t="shared" ca="1" si="19"/>
        <v>0.48252113481303205</v>
      </c>
      <c r="H57" s="57">
        <f t="shared" ca="1" si="19"/>
        <v>3.4843528960395692E-2</v>
      </c>
      <c r="I57" s="57">
        <f t="shared" ca="1" si="19"/>
        <v>1.3704057618652274E-2</v>
      </c>
      <c r="J57" s="57">
        <f t="shared" ca="1" si="19"/>
        <v>6.1658773034071412E-2</v>
      </c>
      <c r="K57" s="57">
        <f t="shared" si="19"/>
        <v>0</v>
      </c>
      <c r="L57" s="57">
        <f t="shared" si="19"/>
        <v>0</v>
      </c>
      <c r="M57" s="57">
        <f t="shared" si="19"/>
        <v>0</v>
      </c>
      <c r="N57" s="57">
        <f t="shared" si="19"/>
        <v>0</v>
      </c>
      <c r="O57" s="57">
        <f t="shared" si="19"/>
        <v>0</v>
      </c>
      <c r="P57" s="57">
        <f t="shared" si="19"/>
        <v>0</v>
      </c>
      <c r="Q57" s="57">
        <f t="shared" si="19"/>
        <v>0</v>
      </c>
      <c r="R57" s="57">
        <f t="shared" si="19"/>
        <v>0</v>
      </c>
      <c r="S57" s="57">
        <f t="shared" si="19"/>
        <v>0</v>
      </c>
      <c r="T57" s="41">
        <f t="shared" si="9"/>
        <v>-1</v>
      </c>
      <c r="U57" s="41"/>
    </row>
    <row r="58" spans="2:21" x14ac:dyDescent="0.2">
      <c r="B58" s="40">
        <f t="shared" si="5"/>
        <v>14</v>
      </c>
      <c r="C58" s="67"/>
      <c r="D58" s="57">
        <f t="shared" ref="D58:S58" ca="1" si="20">-IFERROR(D19-D18,0)</f>
        <v>0.53602880892213589</v>
      </c>
      <c r="E58" s="57">
        <f t="shared" ca="1" si="20"/>
        <v>0.53449170404305413</v>
      </c>
      <c r="F58" s="57">
        <f t="shared" ca="1" si="20"/>
        <v>0.21469071339027712</v>
      </c>
      <c r="G58" s="57">
        <f t="shared" ca="1" si="20"/>
        <v>0.44691515414821481</v>
      </c>
      <c r="H58" s="57">
        <f t="shared" ca="1" si="20"/>
        <v>2.3772471914567689E-2</v>
      </c>
      <c r="I58" s="57">
        <f t="shared" ca="1" si="20"/>
        <v>7.9810646821835314E-3</v>
      </c>
      <c r="J58" s="57">
        <f t="shared" ca="1" si="20"/>
        <v>4.1105848689381011E-2</v>
      </c>
      <c r="K58" s="57">
        <f t="shared" si="20"/>
        <v>0</v>
      </c>
      <c r="L58" s="57">
        <f t="shared" si="20"/>
        <v>0</v>
      </c>
      <c r="M58" s="57">
        <f t="shared" si="20"/>
        <v>0</v>
      </c>
      <c r="N58" s="57">
        <f t="shared" si="20"/>
        <v>0</v>
      </c>
      <c r="O58" s="57">
        <f t="shared" si="20"/>
        <v>0</v>
      </c>
      <c r="P58" s="57">
        <f t="shared" si="20"/>
        <v>0</v>
      </c>
      <c r="Q58" s="57">
        <f t="shared" si="20"/>
        <v>0</v>
      </c>
      <c r="R58" s="57">
        <f t="shared" si="20"/>
        <v>0</v>
      </c>
      <c r="S58" s="57">
        <f t="shared" si="20"/>
        <v>0</v>
      </c>
      <c r="T58" s="41">
        <f t="shared" si="9"/>
        <v>-1</v>
      </c>
      <c r="U58" s="41"/>
    </row>
    <row r="59" spans="2:21" x14ac:dyDescent="0.2">
      <c r="B59" s="40">
        <f t="shared" si="5"/>
        <v>15</v>
      </c>
      <c r="C59" s="67"/>
      <c r="D59" s="57">
        <f t="shared" ref="D59:S59" ca="1" si="21">-IFERROR(D20-D19,0)</f>
        <v>0.46851979289503953</v>
      </c>
      <c r="E59" s="57">
        <f t="shared" ca="1" si="21"/>
        <v>0.47371881955829354</v>
      </c>
      <c r="F59" s="57">
        <f t="shared" ca="1" si="21"/>
        <v>0.17034116608036065</v>
      </c>
      <c r="G59" s="57">
        <f t="shared" ca="1" si="21"/>
        <v>0.41393659385451809</v>
      </c>
      <c r="H59" s="57">
        <f t="shared" ca="1" si="21"/>
        <v>1.6219092548612236E-2</v>
      </c>
      <c r="I59" s="57">
        <f t="shared" ca="1" si="21"/>
        <v>4.6480681294348812E-3</v>
      </c>
      <c r="J59" s="57">
        <f t="shared" ca="1" si="21"/>
        <v>2.7403899126253912E-2</v>
      </c>
      <c r="K59" s="57">
        <f t="shared" si="21"/>
        <v>0</v>
      </c>
      <c r="L59" s="57">
        <f t="shared" si="21"/>
        <v>0</v>
      </c>
      <c r="M59" s="57">
        <f t="shared" si="21"/>
        <v>0</v>
      </c>
      <c r="N59" s="57">
        <f t="shared" si="21"/>
        <v>0</v>
      </c>
      <c r="O59" s="57">
        <f t="shared" si="21"/>
        <v>0</v>
      </c>
      <c r="P59" s="57">
        <f t="shared" si="21"/>
        <v>0</v>
      </c>
      <c r="Q59" s="57">
        <f t="shared" si="21"/>
        <v>0</v>
      </c>
      <c r="R59" s="57">
        <f t="shared" si="21"/>
        <v>0</v>
      </c>
      <c r="S59" s="57">
        <f t="shared" si="21"/>
        <v>0</v>
      </c>
      <c r="T59" s="41">
        <f t="shared" si="9"/>
        <v>-1</v>
      </c>
      <c r="U59" s="41"/>
    </row>
    <row r="60" spans="2:21" x14ac:dyDescent="0.2">
      <c r="B60" s="40">
        <f t="shared" si="5"/>
        <v>16</v>
      </c>
      <c r="C60" s="67"/>
      <c r="D60" s="57">
        <f t="shared" ref="D60:S60" ca="1" si="22">-IFERROR(D21-D20,0)</f>
        <v>0.40951305728475962</v>
      </c>
      <c r="E60" s="57">
        <f t="shared" ca="1" si="22"/>
        <v>0.41985594595052911</v>
      </c>
      <c r="F60" s="57">
        <f t="shared" ca="1" si="22"/>
        <v>0.13515308791614966</v>
      </c>
      <c r="G60" s="57">
        <f t="shared" ca="1" si="22"/>
        <v>0.38339157251995193</v>
      </c>
      <c r="H60" s="57">
        <f t="shared" ca="1" si="22"/>
        <v>1.1065696661492239E-2</v>
      </c>
      <c r="I60" s="57">
        <f t="shared" ca="1" si="22"/>
        <v>2.7069743444251239E-3</v>
      </c>
      <c r="J60" s="57">
        <f t="shared" ca="1" si="22"/>
        <v>1.8269266084169268E-2</v>
      </c>
      <c r="K60" s="57">
        <f t="shared" si="22"/>
        <v>0</v>
      </c>
      <c r="L60" s="57">
        <f t="shared" si="22"/>
        <v>0</v>
      </c>
      <c r="M60" s="57">
        <f t="shared" si="22"/>
        <v>0</v>
      </c>
      <c r="N60" s="57">
        <f t="shared" si="22"/>
        <v>0</v>
      </c>
      <c r="O60" s="57">
        <f t="shared" si="22"/>
        <v>0</v>
      </c>
      <c r="P60" s="57">
        <f t="shared" si="22"/>
        <v>0</v>
      </c>
      <c r="Q60" s="57">
        <f t="shared" si="22"/>
        <v>0</v>
      </c>
      <c r="R60" s="57">
        <f t="shared" si="22"/>
        <v>0</v>
      </c>
      <c r="S60" s="57">
        <f t="shared" si="22"/>
        <v>0</v>
      </c>
      <c r="T60" s="41">
        <f t="shared" si="9"/>
        <v>-1</v>
      </c>
      <c r="U60" s="41"/>
    </row>
    <row r="61" spans="2:21" x14ac:dyDescent="0.2">
      <c r="B61" s="40">
        <f t="shared" si="5"/>
        <v>17</v>
      </c>
      <c r="C61" s="67"/>
      <c r="D61" s="57">
        <f t="shared" ref="D61:S61" ca="1" si="23">-IFERROR(D22-D21,0)</f>
        <v>0.3579378003444984</v>
      </c>
      <c r="E61" s="57">
        <f t="shared" ca="1" si="23"/>
        <v>0.37211739975705083</v>
      </c>
      <c r="F61" s="57">
        <f t="shared" ca="1" si="23"/>
        <v>0.10723395638053312</v>
      </c>
      <c r="G61" s="57">
        <f t="shared" ca="1" si="23"/>
        <v>0.35510051554171351</v>
      </c>
      <c r="H61" s="57">
        <f t="shared" ca="1" si="23"/>
        <v>7.5497221707781399E-3</v>
      </c>
      <c r="I61" s="57">
        <f t="shared" ca="1" si="23"/>
        <v>1.5765066038881011E-3</v>
      </c>
      <c r="J61" s="57">
        <f t="shared" ca="1" si="23"/>
        <v>1.2179510722779532E-2</v>
      </c>
      <c r="K61" s="57">
        <f t="shared" si="23"/>
        <v>0</v>
      </c>
      <c r="L61" s="57">
        <f t="shared" si="23"/>
        <v>0</v>
      </c>
      <c r="M61" s="57">
        <f t="shared" si="23"/>
        <v>0</v>
      </c>
      <c r="N61" s="57">
        <f t="shared" si="23"/>
        <v>0</v>
      </c>
      <c r="O61" s="57">
        <f t="shared" si="23"/>
        <v>0</v>
      </c>
      <c r="P61" s="57">
        <f t="shared" si="23"/>
        <v>0</v>
      </c>
      <c r="Q61" s="57">
        <f t="shared" si="23"/>
        <v>0</v>
      </c>
      <c r="R61" s="57">
        <f t="shared" si="23"/>
        <v>0</v>
      </c>
      <c r="S61" s="57">
        <f t="shared" si="23"/>
        <v>0</v>
      </c>
      <c r="T61" s="41">
        <f t="shared" si="9"/>
        <v>-1</v>
      </c>
      <c r="U61" s="41"/>
    </row>
    <row r="62" spans="2:21" x14ac:dyDescent="0.2">
      <c r="B62" s="40">
        <f t="shared" si="5"/>
        <v>18</v>
      </c>
      <c r="C62" s="67"/>
      <c r="D62" s="57">
        <f t="shared" ref="D62:S62" ca="1" si="24">-IFERROR(D23-D22,0)</f>
        <v>0.31285808019148975</v>
      </c>
      <c r="E62" s="57">
        <f t="shared" ca="1" si="24"/>
        <v>0.32980683145610357</v>
      </c>
      <c r="F62" s="57">
        <f t="shared" ca="1" si="24"/>
        <v>8.5082195148631745E-2</v>
      </c>
      <c r="G62" s="57">
        <f t="shared" ca="1" si="24"/>
        <v>0.32889709940462719</v>
      </c>
      <c r="H62" s="57">
        <f t="shared" ca="1" si="24"/>
        <v>5.150900715929484E-3</v>
      </c>
      <c r="I62" s="57">
        <f t="shared" ca="1" si="24"/>
        <v>9.1813691445627107E-4</v>
      </c>
      <c r="J62" s="57">
        <f t="shared" ca="1" si="24"/>
        <v>8.1196738151863221E-3</v>
      </c>
      <c r="K62" s="57">
        <f t="shared" si="24"/>
        <v>0</v>
      </c>
      <c r="L62" s="57">
        <f t="shared" si="24"/>
        <v>0</v>
      </c>
      <c r="M62" s="57">
        <f t="shared" si="24"/>
        <v>0</v>
      </c>
      <c r="N62" s="57">
        <f t="shared" si="24"/>
        <v>0</v>
      </c>
      <c r="O62" s="57">
        <f t="shared" si="24"/>
        <v>0</v>
      </c>
      <c r="P62" s="57">
        <f t="shared" si="24"/>
        <v>0</v>
      </c>
      <c r="Q62" s="57">
        <f t="shared" si="24"/>
        <v>0</v>
      </c>
      <c r="R62" s="57">
        <f t="shared" si="24"/>
        <v>0</v>
      </c>
      <c r="S62" s="57">
        <f t="shared" si="24"/>
        <v>0</v>
      </c>
      <c r="T62" s="41">
        <f t="shared" si="9"/>
        <v>-1</v>
      </c>
      <c r="U62" s="41"/>
    </row>
    <row r="63" spans="2:21" x14ac:dyDescent="0.2">
      <c r="B63" s="40">
        <f t="shared" si="5"/>
        <v>19</v>
      </c>
      <c r="C63" s="67"/>
      <c r="D63" s="57">
        <f t="shared" ref="D63:S63" ca="1" si="25">-IFERROR(D24-D23,0)</f>
        <v>0.27345583016630348</v>
      </c>
      <c r="E63" s="57">
        <f t="shared" ca="1" si="25"/>
        <v>0.29230706800093165</v>
      </c>
      <c r="F63" s="57">
        <f t="shared" ca="1" si="25"/>
        <v>6.7506414718314423E-2</v>
      </c>
      <c r="G63" s="57">
        <f t="shared" ca="1" si="25"/>
        <v>0.30462727386289234</v>
      </c>
      <c r="H63" s="57">
        <f t="shared" ca="1" si="25"/>
        <v>3.5142721262057322E-3</v>
      </c>
      <c r="I63" s="57">
        <f t="shared" ca="1" si="25"/>
        <v>5.3471098161484223E-4</v>
      </c>
      <c r="J63" s="57">
        <f t="shared" ca="1" si="25"/>
        <v>5.4131158767909103E-3</v>
      </c>
      <c r="K63" s="57">
        <f t="shared" si="25"/>
        <v>0</v>
      </c>
      <c r="L63" s="57">
        <f t="shared" si="25"/>
        <v>0</v>
      </c>
      <c r="M63" s="57">
        <f t="shared" si="25"/>
        <v>0</v>
      </c>
      <c r="N63" s="57">
        <f t="shared" si="25"/>
        <v>0</v>
      </c>
      <c r="O63" s="57">
        <f t="shared" si="25"/>
        <v>0</v>
      </c>
      <c r="P63" s="57">
        <f t="shared" si="25"/>
        <v>0</v>
      </c>
      <c r="Q63" s="57">
        <f t="shared" si="25"/>
        <v>0</v>
      </c>
      <c r="R63" s="57">
        <f t="shared" si="25"/>
        <v>0</v>
      </c>
      <c r="S63" s="57">
        <f t="shared" si="25"/>
        <v>0</v>
      </c>
      <c r="T63" s="41">
        <f t="shared" si="9"/>
        <v>-1</v>
      </c>
      <c r="U63" s="41"/>
    </row>
    <row r="64" spans="2:21" x14ac:dyDescent="0.2">
      <c r="B64" s="40">
        <f t="shared" si="5"/>
        <v>20</v>
      </c>
      <c r="C64" s="67"/>
      <c r="D64" s="57">
        <f t="shared" ref="D64:S64" ca="1" si="26">-IFERROR(D25-D24,0)</f>
        <v>0.23901601328683131</v>
      </c>
      <c r="E64" s="57">
        <f t="shared" ca="1" si="26"/>
        <v>0.25907111028012331</v>
      </c>
      <c r="F64" s="57">
        <f t="shared" ca="1" si="26"/>
        <v>5.3561335837187751E-2</v>
      </c>
      <c r="G64" s="57">
        <f t="shared" ca="1" si="26"/>
        <v>0.28214835627652946</v>
      </c>
      <c r="H64" s="57">
        <f t="shared" ca="1" si="26"/>
        <v>2.3976599934906395E-3</v>
      </c>
      <c r="I64" s="57">
        <f t="shared" ca="1" si="26"/>
        <v>3.1140871187912959E-4</v>
      </c>
      <c r="J64" s="57">
        <f t="shared" ca="1" si="26"/>
        <v>3.6087439178605907E-3</v>
      </c>
      <c r="K64" s="57">
        <f t="shared" si="26"/>
        <v>0</v>
      </c>
      <c r="L64" s="57">
        <f t="shared" si="26"/>
        <v>0</v>
      </c>
      <c r="M64" s="57">
        <f t="shared" si="26"/>
        <v>0</v>
      </c>
      <c r="N64" s="57">
        <f t="shared" si="26"/>
        <v>0</v>
      </c>
      <c r="O64" s="57">
        <f t="shared" si="26"/>
        <v>0</v>
      </c>
      <c r="P64" s="57">
        <f t="shared" si="26"/>
        <v>0</v>
      </c>
      <c r="Q64" s="57">
        <f t="shared" si="26"/>
        <v>0</v>
      </c>
      <c r="R64" s="57">
        <f t="shared" si="26"/>
        <v>0</v>
      </c>
      <c r="S64" s="57">
        <f t="shared" si="26"/>
        <v>0</v>
      </c>
      <c r="T64" s="41">
        <f t="shared" si="9"/>
        <v>-1</v>
      </c>
      <c r="U64" s="41"/>
    </row>
    <row r="65" spans="2:21" x14ac:dyDescent="0.2">
      <c r="B65" s="40">
        <f t="shared" si="5"/>
        <v>21</v>
      </c>
      <c r="C65" s="67"/>
      <c r="D65" s="57">
        <f t="shared" ref="D65:S65" ca="1" si="27">-IFERROR(D26-D25,0)</f>
        <v>0.2089136463932324</v>
      </c>
      <c r="E65" s="57">
        <f t="shared" ca="1" si="27"/>
        <v>0.22961415418651976</v>
      </c>
      <c r="F65" s="57">
        <f t="shared" ca="1" si="27"/>
        <v>4.2496949491908576E-2</v>
      </c>
      <c r="G65" s="57">
        <f t="shared" ca="1" si="27"/>
        <v>0.26132819277823405</v>
      </c>
      <c r="H65" s="57">
        <f t="shared" ca="1" si="27"/>
        <v>1.6358361669027641E-3</v>
      </c>
      <c r="I65" s="57">
        <f t="shared" ca="1" si="27"/>
        <v>1.8136037816420214E-4</v>
      </c>
      <c r="J65" s="57">
        <f t="shared" ca="1" si="27"/>
        <v>2.4058292785737309E-3</v>
      </c>
      <c r="K65" s="57">
        <f t="shared" si="27"/>
        <v>0</v>
      </c>
      <c r="L65" s="57">
        <f t="shared" si="27"/>
        <v>0</v>
      </c>
      <c r="M65" s="57">
        <f t="shared" si="27"/>
        <v>0</v>
      </c>
      <c r="N65" s="57">
        <f t="shared" si="27"/>
        <v>0</v>
      </c>
      <c r="O65" s="57">
        <f t="shared" si="27"/>
        <v>0</v>
      </c>
      <c r="P65" s="57">
        <f t="shared" si="27"/>
        <v>0</v>
      </c>
      <c r="Q65" s="57">
        <f t="shared" si="27"/>
        <v>0</v>
      </c>
      <c r="R65" s="57">
        <f t="shared" si="27"/>
        <v>0</v>
      </c>
      <c r="S65" s="57">
        <f t="shared" si="27"/>
        <v>0</v>
      </c>
      <c r="T65" s="41">
        <f t="shared" si="9"/>
        <v>-1</v>
      </c>
      <c r="U65" s="41"/>
    </row>
    <row r="66" spans="2:21" x14ac:dyDescent="0.2">
      <c r="B66" s="40">
        <f t="shared" si="5"/>
        <v>22</v>
      </c>
      <c r="C66" s="67"/>
      <c r="D66" s="57">
        <f t="shared" ref="D66:S66" ca="1" si="28">-IFERROR(D27-D26,0)</f>
        <v>0.18260245850950807</v>
      </c>
      <c r="E66" s="57">
        <f t="shared" ca="1" si="28"/>
        <v>0.20350651890820171</v>
      </c>
      <c r="F66" s="57">
        <f t="shared" ca="1" si="28"/>
        <v>3.3718179128458564E-2</v>
      </c>
      <c r="G66" s="57">
        <f t="shared" ca="1" si="28"/>
        <v>0.24204438133888884</v>
      </c>
      <c r="H66" s="57">
        <f t="shared" ca="1" si="28"/>
        <v>1.1160714914591847E-3</v>
      </c>
      <c r="I66" s="57">
        <f t="shared" ca="1" si="28"/>
        <v>1.0562192229428941E-4</v>
      </c>
      <c r="J66" s="57">
        <f t="shared" ca="1" si="28"/>
        <v>1.6038861857158235E-3</v>
      </c>
      <c r="K66" s="57">
        <f t="shared" si="28"/>
        <v>0</v>
      </c>
      <c r="L66" s="57">
        <f t="shared" si="28"/>
        <v>0</v>
      </c>
      <c r="M66" s="57">
        <f t="shared" si="28"/>
        <v>0</v>
      </c>
      <c r="N66" s="57">
        <f t="shared" si="28"/>
        <v>0</v>
      </c>
      <c r="O66" s="57">
        <f t="shared" si="28"/>
        <v>0</v>
      </c>
      <c r="P66" s="57">
        <f t="shared" si="28"/>
        <v>0</v>
      </c>
      <c r="Q66" s="57">
        <f t="shared" si="28"/>
        <v>0</v>
      </c>
      <c r="R66" s="57">
        <f t="shared" si="28"/>
        <v>0</v>
      </c>
      <c r="S66" s="57">
        <f t="shared" si="28"/>
        <v>0</v>
      </c>
      <c r="T66" s="41">
        <f t="shared" si="9"/>
        <v>-1</v>
      </c>
      <c r="U66" s="41"/>
    </row>
    <row r="67" spans="2:21" x14ac:dyDescent="0.2">
      <c r="B67" s="40">
        <f t="shared" si="5"/>
        <v>23</v>
      </c>
      <c r="C67" s="67"/>
      <c r="D67" s="57">
        <f t="shared" ref="D67:S67" ca="1" si="29">-IFERROR(D28-D27,0)</f>
        <v>0.15960497760378289</v>
      </c>
      <c r="E67" s="57">
        <f t="shared" ca="1" si="29"/>
        <v>0.18036737928835356</v>
      </c>
      <c r="F67" s="57">
        <f t="shared" ca="1" si="29"/>
        <v>2.675287561417268E-2</v>
      </c>
      <c r="G67" s="57">
        <f t="shared" ca="1" si="29"/>
        <v>0.22418355216439112</v>
      </c>
      <c r="H67" s="57">
        <f t="shared" ca="1" si="29"/>
        <v>7.6145496673198088E-4</v>
      </c>
      <c r="I67" s="57">
        <f t="shared" ca="1" si="29"/>
        <v>6.1512831976124187E-5</v>
      </c>
      <c r="J67" s="57">
        <f t="shared" ca="1" si="29"/>
        <v>1.0692574571438801E-3</v>
      </c>
      <c r="K67" s="57">
        <f t="shared" si="29"/>
        <v>0</v>
      </c>
      <c r="L67" s="57">
        <f t="shared" si="29"/>
        <v>0</v>
      </c>
      <c r="M67" s="57">
        <f t="shared" si="29"/>
        <v>0</v>
      </c>
      <c r="N67" s="57">
        <f t="shared" si="29"/>
        <v>0</v>
      </c>
      <c r="O67" s="57">
        <f t="shared" si="29"/>
        <v>0</v>
      </c>
      <c r="P67" s="57">
        <f t="shared" si="29"/>
        <v>0</v>
      </c>
      <c r="Q67" s="57">
        <f t="shared" si="29"/>
        <v>0</v>
      </c>
      <c r="R67" s="57">
        <f t="shared" si="29"/>
        <v>0</v>
      </c>
      <c r="S67" s="57">
        <f t="shared" si="29"/>
        <v>0</v>
      </c>
      <c r="T67" s="41">
        <f t="shared" si="9"/>
        <v>-1</v>
      </c>
      <c r="U67" s="41"/>
    </row>
    <row r="68" spans="2:21" x14ac:dyDescent="0.2">
      <c r="B68" s="40">
        <f t="shared" si="5"/>
        <v>24</v>
      </c>
      <c r="C68" s="67"/>
      <c r="D68" s="57">
        <f t="shared" ref="D68:S68" ca="1" si="30">-IFERROR(D29-D28,0)</f>
        <v>0.13950386585062102</v>
      </c>
      <c r="E68" s="57">
        <f t="shared" ca="1" si="30"/>
        <v>0.15985921082962196</v>
      </c>
      <c r="F68" s="57">
        <f t="shared" ca="1" si="30"/>
        <v>2.1226423612636033E-2</v>
      </c>
      <c r="G68" s="57">
        <f t="shared" ca="1" si="30"/>
        <v>0.207640701193049</v>
      </c>
      <c r="H68" s="57">
        <f t="shared" ca="1" si="30"/>
        <v>5.1951301578606157E-4</v>
      </c>
      <c r="I68" s="57">
        <f t="shared" ca="1" si="30"/>
        <v>3.5824272229965575E-5</v>
      </c>
      <c r="J68" s="57">
        <f t="shared" ca="1" si="30"/>
        <v>7.1283830476258705E-4</v>
      </c>
      <c r="K68" s="57">
        <f t="shared" si="30"/>
        <v>0</v>
      </c>
      <c r="L68" s="57">
        <f t="shared" si="30"/>
        <v>0</v>
      </c>
      <c r="M68" s="57">
        <f t="shared" si="30"/>
        <v>0</v>
      </c>
      <c r="N68" s="57">
        <f t="shared" si="30"/>
        <v>0</v>
      </c>
      <c r="O68" s="57">
        <f t="shared" si="30"/>
        <v>0</v>
      </c>
      <c r="P68" s="57">
        <f t="shared" si="30"/>
        <v>0</v>
      </c>
      <c r="Q68" s="57">
        <f t="shared" si="30"/>
        <v>0</v>
      </c>
      <c r="R68" s="57">
        <f t="shared" si="30"/>
        <v>0</v>
      </c>
      <c r="S68" s="57">
        <f t="shared" si="30"/>
        <v>0</v>
      </c>
      <c r="T68" s="41">
        <f t="shared" si="9"/>
        <v>-1</v>
      </c>
      <c r="U68" s="41"/>
    </row>
    <row r="69" spans="2:21" x14ac:dyDescent="0.2">
      <c r="B69" s="40">
        <f t="shared" si="5"/>
        <v>25</v>
      </c>
      <c r="C69" s="67"/>
      <c r="D69" s="57">
        <f t="shared" ref="D69:S69" ca="1" si="31">-IFERROR(D30-D29,0)</f>
        <v>0.12193434615542265</v>
      </c>
      <c r="E69" s="57">
        <f t="shared" ca="1" si="31"/>
        <v>0.14168286631372862</v>
      </c>
      <c r="F69" s="57">
        <f t="shared" ca="1" si="31"/>
        <v>1.6841593624588813E-2</v>
      </c>
      <c r="G69" s="57">
        <f t="shared" ca="1" si="31"/>
        <v>0.19231857277524833</v>
      </c>
      <c r="H69" s="57">
        <f t="shared" ca="1" si="31"/>
        <v>3.5444482650032454E-4</v>
      </c>
      <c r="I69" s="57">
        <f t="shared" ca="1" si="31"/>
        <v>2.0863589588995423E-5</v>
      </c>
      <c r="J69" s="57">
        <f t="shared" ca="1" si="31"/>
        <v>4.7522553650839144E-4</v>
      </c>
      <c r="K69" s="57">
        <f t="shared" si="31"/>
        <v>0</v>
      </c>
      <c r="L69" s="57">
        <f t="shared" si="31"/>
        <v>0</v>
      </c>
      <c r="M69" s="57">
        <f t="shared" si="31"/>
        <v>0</v>
      </c>
      <c r="N69" s="57">
        <f t="shared" si="31"/>
        <v>0</v>
      </c>
      <c r="O69" s="57">
        <f t="shared" si="31"/>
        <v>0</v>
      </c>
      <c r="P69" s="57">
        <f t="shared" si="31"/>
        <v>0</v>
      </c>
      <c r="Q69" s="57">
        <f t="shared" si="31"/>
        <v>0</v>
      </c>
      <c r="R69" s="57">
        <f t="shared" si="31"/>
        <v>0</v>
      </c>
      <c r="S69" s="57">
        <f t="shared" si="31"/>
        <v>0</v>
      </c>
      <c r="T69" s="41">
        <f t="shared" si="9"/>
        <v>-1</v>
      </c>
      <c r="U69" s="41"/>
    </row>
    <row r="70" spans="2:21" x14ac:dyDescent="0.2">
      <c r="B70" s="40">
        <f t="shared" si="5"/>
        <v>26</v>
      </c>
      <c r="C70" s="67"/>
      <c r="D70" s="57">
        <f t="shared" ref="D70:S70" ca="1" si="32">-IFERROR(D31-D30,0)</f>
        <v>0.10657758250420735</v>
      </c>
      <c r="E70" s="57">
        <f t="shared" ca="1" si="32"/>
        <v>0.12557321222027817</v>
      </c>
      <c r="F70" s="57">
        <f t="shared" ca="1" si="32"/>
        <v>1.3362556075953533E-2</v>
      </c>
      <c r="G70" s="57">
        <f t="shared" ca="1" si="32"/>
        <v>0.17812708790614762</v>
      </c>
      <c r="H70" s="57">
        <f t="shared" ca="1" si="32"/>
        <v>2.4182480749352633E-4</v>
      </c>
      <c r="I70" s="57">
        <f t="shared" ca="1" si="32"/>
        <v>1.215068285948141E-5</v>
      </c>
      <c r="J70" s="57">
        <f t="shared" ca="1" si="32"/>
        <v>3.1681702433892785E-4</v>
      </c>
      <c r="K70" s="57">
        <f t="shared" si="32"/>
        <v>0</v>
      </c>
      <c r="L70" s="57">
        <f t="shared" si="32"/>
        <v>0</v>
      </c>
      <c r="M70" s="57">
        <f t="shared" si="32"/>
        <v>0</v>
      </c>
      <c r="N70" s="57">
        <f t="shared" si="32"/>
        <v>0</v>
      </c>
      <c r="O70" s="57">
        <f t="shared" si="32"/>
        <v>0</v>
      </c>
      <c r="P70" s="57">
        <f t="shared" si="32"/>
        <v>0</v>
      </c>
      <c r="Q70" s="57">
        <f t="shared" si="32"/>
        <v>0</v>
      </c>
      <c r="R70" s="57">
        <f t="shared" si="32"/>
        <v>0</v>
      </c>
      <c r="S70" s="57">
        <f t="shared" si="32"/>
        <v>0</v>
      </c>
      <c r="T70" s="41">
        <f t="shared" si="9"/>
        <v>-1</v>
      </c>
      <c r="U70" s="41"/>
    </row>
    <row r="71" spans="2:21" x14ac:dyDescent="0.2">
      <c r="B71" s="40">
        <f t="shared" si="5"/>
        <v>27</v>
      </c>
      <c r="C71" s="67"/>
      <c r="D71" s="57">
        <f t="shared" ref="D71:S71" ca="1" si="33">-IFERROR(D32-D31,0)</f>
        <v>9.3154894011263201E-2</v>
      </c>
      <c r="E71" s="57">
        <f t="shared" ca="1" si="33"/>
        <v>0.11129526129434786</v>
      </c>
      <c r="F71" s="57">
        <f t="shared" ca="1" si="33"/>
        <v>1.0602197681714963E-2</v>
      </c>
      <c r="G71" s="57">
        <f t="shared" ca="1" si="33"/>
        <v>0.164982814649965</v>
      </c>
      <c r="H71" s="57">
        <f t="shared" ca="1" si="33"/>
        <v>1.6498826657081178E-4</v>
      </c>
      <c r="I71" s="57">
        <f t="shared" ca="1" si="33"/>
        <v>7.0763994528326917E-6</v>
      </c>
      <c r="J71" s="57">
        <f t="shared" ca="1" si="33"/>
        <v>2.1121134955928543E-4</v>
      </c>
      <c r="K71" s="57">
        <f t="shared" si="33"/>
        <v>0</v>
      </c>
      <c r="L71" s="57">
        <f t="shared" si="33"/>
        <v>0</v>
      </c>
      <c r="M71" s="57">
        <f t="shared" si="33"/>
        <v>0</v>
      </c>
      <c r="N71" s="57">
        <f t="shared" si="33"/>
        <v>0</v>
      </c>
      <c r="O71" s="57">
        <f t="shared" si="33"/>
        <v>0</v>
      </c>
      <c r="P71" s="57">
        <f t="shared" si="33"/>
        <v>0</v>
      </c>
      <c r="Q71" s="57">
        <f t="shared" si="33"/>
        <v>0</v>
      </c>
      <c r="R71" s="57">
        <f t="shared" si="33"/>
        <v>0</v>
      </c>
      <c r="S71" s="57">
        <f t="shared" si="33"/>
        <v>0</v>
      </c>
      <c r="T71" s="41">
        <f t="shared" si="9"/>
        <v>-1</v>
      </c>
      <c r="U71" s="41"/>
    </row>
    <row r="72" spans="2:21" x14ac:dyDescent="0.2">
      <c r="B72" s="40">
        <f t="shared" si="5"/>
        <v>28</v>
      </c>
      <c r="C72" s="67"/>
      <c r="D72" s="57">
        <f t="shared" ref="D72:S72" ca="1" si="34">-IFERROR(D33-D32,0)</f>
        <v>8.1422697666342581E-2</v>
      </c>
      <c r="E72" s="57">
        <f t="shared" ca="1" si="34"/>
        <v>9.8640744849698203E-2</v>
      </c>
      <c r="F72" s="57">
        <f t="shared" ca="1" si="34"/>
        <v>8.4120579208975602E-3</v>
      </c>
      <c r="G72" s="57">
        <f t="shared" ca="1" si="34"/>
        <v>0.15280847764246808</v>
      </c>
      <c r="H72" s="57">
        <f t="shared" ca="1" si="34"/>
        <v>1.12565490646655E-4</v>
      </c>
      <c r="I72" s="57">
        <f t="shared" ca="1" si="34"/>
        <v>4.1212028817768819E-6</v>
      </c>
      <c r="J72" s="57">
        <f t="shared" ca="1" si="34"/>
        <v>1.4080756637285628E-4</v>
      </c>
      <c r="K72" s="57">
        <f t="shared" si="34"/>
        <v>0</v>
      </c>
      <c r="L72" s="57">
        <f t="shared" si="34"/>
        <v>0</v>
      </c>
      <c r="M72" s="57">
        <f t="shared" si="34"/>
        <v>0</v>
      </c>
      <c r="N72" s="57">
        <f t="shared" si="34"/>
        <v>0</v>
      </c>
      <c r="O72" s="57">
        <f t="shared" si="34"/>
        <v>0</v>
      </c>
      <c r="P72" s="57">
        <f t="shared" si="34"/>
        <v>0</v>
      </c>
      <c r="Q72" s="57">
        <f t="shared" si="34"/>
        <v>0</v>
      </c>
      <c r="R72" s="57">
        <f t="shared" si="34"/>
        <v>0</v>
      </c>
      <c r="S72" s="57">
        <f t="shared" si="34"/>
        <v>0</v>
      </c>
      <c r="T72" s="41">
        <f t="shared" si="9"/>
        <v>-1</v>
      </c>
      <c r="U72" s="41"/>
    </row>
    <row r="73" spans="2:21" x14ac:dyDescent="0.2">
      <c r="B73" s="40">
        <f t="shared" si="5"/>
        <v>29</v>
      </c>
      <c r="C73" s="67"/>
      <c r="D73" s="57">
        <f t="shared" ref="D73:S73" ca="1" si="35">-IFERROR(D34-D33,0)</f>
        <v>7.1168088006873798E-2</v>
      </c>
      <c r="E73" s="57">
        <f t="shared" ca="1" si="35"/>
        <v>8.7425074808618386E-2</v>
      </c>
      <c r="F73" s="57">
        <f t="shared" ca="1" si="35"/>
        <v>6.6743443754662332E-3</v>
      </c>
      <c r="G73" s="57">
        <f t="shared" ca="1" si="35"/>
        <v>0.14153250378804616</v>
      </c>
      <c r="H73" s="57">
        <f t="shared" ca="1" si="35"/>
        <v>7.6799338206778319E-5</v>
      </c>
      <c r="I73" s="57">
        <f t="shared" ca="1" si="35"/>
        <v>2.4001348858234371E-6</v>
      </c>
      <c r="J73" s="57">
        <f t="shared" ca="1" si="35"/>
        <v>9.387171091523736E-5</v>
      </c>
      <c r="K73" s="57">
        <f t="shared" si="35"/>
        <v>0</v>
      </c>
      <c r="L73" s="57">
        <f t="shared" si="35"/>
        <v>0</v>
      </c>
      <c r="M73" s="57">
        <f t="shared" si="35"/>
        <v>0</v>
      </c>
      <c r="N73" s="57">
        <f t="shared" si="35"/>
        <v>0</v>
      </c>
      <c r="O73" s="57">
        <f t="shared" si="35"/>
        <v>0</v>
      </c>
      <c r="P73" s="57">
        <f t="shared" si="35"/>
        <v>0</v>
      </c>
      <c r="Q73" s="57">
        <f t="shared" si="35"/>
        <v>0</v>
      </c>
      <c r="R73" s="57">
        <f t="shared" si="35"/>
        <v>0</v>
      </c>
      <c r="S73" s="57">
        <f t="shared" si="35"/>
        <v>0</v>
      </c>
      <c r="T73" s="41">
        <f t="shared" si="9"/>
        <v>-1</v>
      </c>
      <c r="U73" s="41"/>
    </row>
    <row r="74" spans="2:21" x14ac:dyDescent="0.2">
      <c r="B74" s="40">
        <f t="shared" si="5"/>
        <v>30</v>
      </c>
      <c r="C74" s="67"/>
      <c r="D74" s="57">
        <f t="shared" ref="D74:S74" ca="1" si="36">-IFERROR(D35-D34,0)</f>
        <v>6.2204973499027594E-2</v>
      </c>
      <c r="E74" s="57">
        <f t="shared" ca="1" si="36"/>
        <v>7.7484651164574148E-2</v>
      </c>
      <c r="F74" s="57">
        <f t="shared" ca="1" si="36"/>
        <v>5.2955974936469107E-3</v>
      </c>
      <c r="G74" s="57">
        <f t="shared" ca="1" si="36"/>
        <v>0.13108860148048729</v>
      </c>
      <c r="H74" s="57">
        <f t="shared" ca="1" si="36"/>
        <v>5.2397393864818479E-5</v>
      </c>
      <c r="I74" s="57">
        <f t="shared" ca="1" si="36"/>
        <v>1.397807299325003E-6</v>
      </c>
      <c r="J74" s="57">
        <f t="shared" ca="1" si="36"/>
        <v>6.2581140610158854E-5</v>
      </c>
      <c r="K74" s="57">
        <f t="shared" si="36"/>
        <v>0</v>
      </c>
      <c r="L74" s="57">
        <f t="shared" si="36"/>
        <v>0</v>
      </c>
      <c r="M74" s="57">
        <f t="shared" si="36"/>
        <v>0</v>
      </c>
      <c r="N74" s="57">
        <f t="shared" si="36"/>
        <v>0</v>
      </c>
      <c r="O74" s="57">
        <f t="shared" si="36"/>
        <v>0</v>
      </c>
      <c r="P74" s="57">
        <f t="shared" si="36"/>
        <v>0</v>
      </c>
      <c r="Q74" s="57">
        <f t="shared" si="36"/>
        <v>0</v>
      </c>
      <c r="R74" s="57">
        <f t="shared" si="36"/>
        <v>0</v>
      </c>
      <c r="S74" s="57">
        <f t="shared" si="36"/>
        <v>0</v>
      </c>
      <c r="T74" s="41">
        <f t="shared" si="9"/>
        <v>-1</v>
      </c>
      <c r="U74" s="41"/>
    </row>
    <row r="75" spans="2:21" x14ac:dyDescent="0.2">
      <c r="B75" s="40">
        <f t="shared" si="5"/>
        <v>31</v>
      </c>
      <c r="C75" s="67"/>
      <c r="D75" s="57">
        <f t="shared" ref="D75:S75" ca="1" si="37">-IFERROR(D36-D35,0)</f>
        <v>5.4370699514098397E-2</v>
      </c>
      <c r="E75" s="57">
        <f t="shared" ca="1" si="37"/>
        <v>6.8674475592256035E-2</v>
      </c>
      <c r="F75" s="57">
        <f t="shared" ca="1" si="37"/>
        <v>4.2016640492513017E-3</v>
      </c>
      <c r="G75" s="57">
        <f t="shared" ca="1" si="37"/>
        <v>0.1214153708737038</v>
      </c>
      <c r="H75" s="57">
        <f t="shared" ca="1" si="37"/>
        <v>3.5748835184395408E-5</v>
      </c>
      <c r="I75" s="57">
        <f t="shared" ca="1" si="37"/>
        <v>8.1406476677072825E-7</v>
      </c>
      <c r="J75" s="57">
        <f t="shared" ca="1" si="37"/>
        <v>4.1720760406771987E-5</v>
      </c>
      <c r="K75" s="57">
        <f t="shared" si="37"/>
        <v>0</v>
      </c>
      <c r="L75" s="57">
        <f t="shared" si="37"/>
        <v>0</v>
      </c>
      <c r="M75" s="57">
        <f t="shared" si="37"/>
        <v>0</v>
      </c>
      <c r="N75" s="57">
        <f t="shared" si="37"/>
        <v>0</v>
      </c>
      <c r="O75" s="57">
        <f t="shared" si="37"/>
        <v>0</v>
      </c>
      <c r="P75" s="57">
        <f t="shared" si="37"/>
        <v>0</v>
      </c>
      <c r="Q75" s="57">
        <f t="shared" si="37"/>
        <v>0</v>
      </c>
      <c r="R75" s="57">
        <f t="shared" si="37"/>
        <v>0</v>
      </c>
      <c r="S75" s="57">
        <f t="shared" si="37"/>
        <v>0</v>
      </c>
      <c r="T75" s="41">
        <f t="shared" si="9"/>
        <v>-1</v>
      </c>
      <c r="U75" s="41"/>
    </row>
    <row r="76" spans="2:21" x14ac:dyDescent="0.2">
      <c r="B76" s="40">
        <f t="shared" si="5"/>
        <v>32</v>
      </c>
      <c r="C76" s="67"/>
      <c r="D76" s="57">
        <f t="shared" ref="D76:S76" ca="1" si="38">-IFERROR(D37-D36,0)</f>
        <v>4.7523096617003324E-2</v>
      </c>
      <c r="E76" s="57">
        <f t="shared" ca="1" si="38"/>
        <v>6.0866036395446299E-2</v>
      </c>
      <c r="F76" s="57">
        <f t="shared" ca="1" si="38"/>
        <v>3.3337089542682281E-3</v>
      </c>
      <c r="G76" s="57">
        <f t="shared" ca="1" si="38"/>
        <v>0.11245594291120709</v>
      </c>
      <c r="H76" s="57">
        <f t="shared" ca="1" si="38"/>
        <v>2.439012940869228E-5</v>
      </c>
      <c r="I76" s="57">
        <f t="shared" ca="1" si="38"/>
        <v>4.7410071818735321E-7</v>
      </c>
      <c r="J76" s="57">
        <f t="shared" ca="1" si="38"/>
        <v>2.7813840271181526E-5</v>
      </c>
      <c r="K76" s="57">
        <f t="shared" si="38"/>
        <v>0</v>
      </c>
      <c r="L76" s="57">
        <f t="shared" si="38"/>
        <v>0</v>
      </c>
      <c r="M76" s="57">
        <f t="shared" si="38"/>
        <v>0</v>
      </c>
      <c r="N76" s="57">
        <f t="shared" si="38"/>
        <v>0</v>
      </c>
      <c r="O76" s="57">
        <f t="shared" si="38"/>
        <v>0</v>
      </c>
      <c r="P76" s="57">
        <f t="shared" si="38"/>
        <v>0</v>
      </c>
      <c r="Q76" s="57">
        <f t="shared" si="38"/>
        <v>0</v>
      </c>
      <c r="R76" s="57">
        <f t="shared" si="38"/>
        <v>0</v>
      </c>
      <c r="S76" s="57">
        <f t="shared" si="38"/>
        <v>0</v>
      </c>
      <c r="T76" s="41">
        <f t="shared" si="9"/>
        <v>-1</v>
      </c>
      <c r="U76" s="41"/>
    </row>
    <row r="77" spans="2:21" x14ac:dyDescent="0.2">
      <c r="B77" s="40">
        <f t="shared" si="5"/>
        <v>33</v>
      </c>
      <c r="C77" s="67"/>
      <c r="D77" s="57">
        <f t="shared" ref="D77:S77" ca="1" si="39">-IFERROR(D38-D37,0)</f>
        <v>4.1537900601838429E-2</v>
      </c>
      <c r="E77" s="57">
        <f t="shared" ca="1" si="39"/>
        <v>5.3945433940956244E-2</v>
      </c>
      <c r="F77" s="57">
        <f t="shared" ca="1" si="39"/>
        <v>2.6450509277981156E-3</v>
      </c>
      <c r="G77" s="57">
        <f t="shared" ca="1" si="39"/>
        <v>0.10415764499210756</v>
      </c>
      <c r="H77" s="57">
        <f t="shared" ca="1" si="39"/>
        <v>1.6640497781376811E-5</v>
      </c>
      <c r="I77" s="57">
        <f t="shared" ca="1" si="39"/>
        <v>2.7611008381728185E-7</v>
      </c>
      <c r="J77" s="57">
        <f t="shared" ca="1" si="39"/>
        <v>1.8542560180787512E-5</v>
      </c>
      <c r="K77" s="57">
        <f t="shared" si="39"/>
        <v>0</v>
      </c>
      <c r="L77" s="57">
        <f t="shared" si="39"/>
        <v>0</v>
      </c>
      <c r="M77" s="57">
        <f t="shared" si="39"/>
        <v>0</v>
      </c>
      <c r="N77" s="57">
        <f t="shared" si="39"/>
        <v>0</v>
      </c>
      <c r="O77" s="57">
        <f t="shared" si="39"/>
        <v>0</v>
      </c>
      <c r="P77" s="57">
        <f t="shared" si="39"/>
        <v>0</v>
      </c>
      <c r="Q77" s="57">
        <f t="shared" si="39"/>
        <v>0</v>
      </c>
      <c r="R77" s="57">
        <f t="shared" si="39"/>
        <v>0</v>
      </c>
      <c r="S77" s="57">
        <f t="shared" si="39"/>
        <v>0</v>
      </c>
      <c r="T77" s="41">
        <f t="shared" si="9"/>
        <v>-1</v>
      </c>
      <c r="U77" s="41"/>
    </row>
    <row r="78" spans="2:21" x14ac:dyDescent="0.2">
      <c r="B78" s="40">
        <f t="shared" si="5"/>
        <v>34</v>
      </c>
      <c r="C78" s="67"/>
      <c r="D78" s="57">
        <f t="shared" ref="D78:S78" ca="1" si="40">-IFERROR(D39-D38,0)</f>
        <v>3.6306497455615649E-2</v>
      </c>
      <c r="E78" s="57">
        <f t="shared" ca="1" si="40"/>
        <v>4.7811719234861938E-2</v>
      </c>
      <c r="F78" s="57">
        <f t="shared" ca="1" si="40"/>
        <v>2.0986518339245492E-3</v>
      </c>
      <c r="G78" s="57">
        <f t="shared" ca="1" si="40"/>
        <v>9.6471691308195773E-2</v>
      </c>
      <c r="H78" s="57">
        <f t="shared" ca="1" si="40"/>
        <v>1.1353206117607826E-5</v>
      </c>
      <c r="I78" s="57">
        <f t="shared" ca="1" si="40"/>
        <v>1.6080291689298427E-7</v>
      </c>
      <c r="J78" s="57">
        <f t="shared" ca="1" si="40"/>
        <v>1.2361706787191886E-5</v>
      </c>
      <c r="K78" s="57">
        <f t="shared" si="40"/>
        <v>0</v>
      </c>
      <c r="L78" s="57">
        <f t="shared" si="40"/>
        <v>0</v>
      </c>
      <c r="M78" s="57">
        <f t="shared" si="40"/>
        <v>0</v>
      </c>
      <c r="N78" s="57">
        <f t="shared" si="40"/>
        <v>0</v>
      </c>
      <c r="O78" s="57">
        <f t="shared" si="40"/>
        <v>0</v>
      </c>
      <c r="P78" s="57">
        <f t="shared" si="40"/>
        <v>0</v>
      </c>
      <c r="Q78" s="57">
        <f t="shared" si="40"/>
        <v>0</v>
      </c>
      <c r="R78" s="57">
        <f t="shared" si="40"/>
        <v>0</v>
      </c>
      <c r="S78" s="57">
        <f t="shared" si="40"/>
        <v>0</v>
      </c>
      <c r="T78" s="41">
        <f t="shared" si="9"/>
        <v>-1</v>
      </c>
      <c r="U78" s="41"/>
    </row>
    <row r="79" spans="2:21" x14ac:dyDescent="0.2">
      <c r="B79" s="40">
        <f t="shared" si="5"/>
        <v>35</v>
      </c>
      <c r="C79" s="67"/>
      <c r="D79" s="57">
        <f t="shared" ref="D79:S79" ca="1" si="41">-IFERROR(D40-D39,0)</f>
        <v>3.1733952327775761E-2</v>
      </c>
      <c r="E79" s="57">
        <f t="shared" ca="1" si="41"/>
        <v>4.2375421406292524E-2</v>
      </c>
      <c r="F79" s="57">
        <f t="shared" ca="1" si="41"/>
        <v>1.6651246574300319E-3</v>
      </c>
      <c r="G79" s="57">
        <f t="shared" ca="1" si="41"/>
        <v>8.9352896031481999E-2</v>
      </c>
      <c r="H79" s="57">
        <f t="shared" ca="1" si="41"/>
        <v>7.7458794107192346E-6</v>
      </c>
      <c r="I79" s="57">
        <f t="shared" ca="1" si="41"/>
        <v>9.3649524580217399E-8</v>
      </c>
      <c r="J79" s="57">
        <f t="shared" ca="1" si="41"/>
        <v>8.2411378581278449E-6</v>
      </c>
      <c r="K79" s="57">
        <f t="shared" si="41"/>
        <v>0</v>
      </c>
      <c r="L79" s="57">
        <f t="shared" si="41"/>
        <v>0</v>
      </c>
      <c r="M79" s="57">
        <f t="shared" si="41"/>
        <v>0</v>
      </c>
      <c r="N79" s="57">
        <f t="shared" si="41"/>
        <v>0</v>
      </c>
      <c r="O79" s="57">
        <f t="shared" si="41"/>
        <v>0</v>
      </c>
      <c r="P79" s="57">
        <f t="shared" si="41"/>
        <v>0</v>
      </c>
      <c r="Q79" s="57">
        <f t="shared" si="41"/>
        <v>0</v>
      </c>
      <c r="R79" s="57">
        <f t="shared" si="41"/>
        <v>0</v>
      </c>
      <c r="S79" s="57">
        <f t="shared" si="41"/>
        <v>0</v>
      </c>
      <c r="T79" s="41">
        <f t="shared" si="9"/>
        <v>-1</v>
      </c>
      <c r="U79" s="41"/>
    </row>
    <row r="80" spans="2:21" x14ac:dyDescent="0.2">
      <c r="B80" s="40">
        <f t="shared" si="5"/>
        <v>36</v>
      </c>
      <c r="C80" s="67"/>
      <c r="D80" s="55">
        <f ca="1">D41</f>
        <v>0.19249973710563917</v>
      </c>
      <c r="E80" s="55">
        <f t="shared" ref="E80:S80" ca="1" si="42">E41</f>
        <v>0.29275511258732079</v>
      </c>
      <c r="F80" s="55">
        <f t="shared" ca="1" si="42"/>
        <v>5.0743863887573668E-3</v>
      </c>
      <c r="G80" s="55">
        <f t="shared" ca="1" si="42"/>
        <v>1.0387702499332354</v>
      </c>
      <c r="H80" s="55">
        <f t="shared" ca="1" si="42"/>
        <v>1.1347709122336096E-5</v>
      </c>
      <c r="I80" s="55">
        <f t="shared" ca="1" si="42"/>
        <v>7.6059742755269128E-8</v>
      </c>
      <c r="J80" s="55">
        <f t="shared" ca="1" si="42"/>
        <v>1.098818381083714E-5</v>
      </c>
      <c r="K80" s="55">
        <f t="shared" si="42"/>
        <v>0</v>
      </c>
      <c r="L80" s="55">
        <f t="shared" si="42"/>
        <v>0</v>
      </c>
      <c r="M80" s="55">
        <f t="shared" si="42"/>
        <v>0</v>
      </c>
      <c r="N80" s="55">
        <f t="shared" si="42"/>
        <v>0</v>
      </c>
      <c r="O80" s="55">
        <f t="shared" si="42"/>
        <v>0</v>
      </c>
      <c r="P80" s="55">
        <f t="shared" si="42"/>
        <v>0</v>
      </c>
      <c r="Q80" s="55">
        <f t="shared" si="42"/>
        <v>0</v>
      </c>
      <c r="R80" s="55">
        <f t="shared" si="42"/>
        <v>0</v>
      </c>
      <c r="S80" s="55">
        <f t="shared" si="42"/>
        <v>0</v>
      </c>
    </row>
  </sheetData>
  <pageMargins left="0.7" right="0.7" top="0.75" bottom="0.75" header="0.3" footer="0.3"/>
  <pageSetup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27E4FC-140E-4313-9928-8DCFC87128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DB</vt:lpstr>
      <vt:lpstr>Cohorts</vt:lpstr>
      <vt:lpstr>LTV</vt:lpstr>
      <vt:lpstr>DB!Print_Area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AFedorov</dc:creator>
  <cp:keywords/>
  <dc:description/>
  <cp:lastModifiedBy>Microsoft Office User</cp:lastModifiedBy>
  <cp:revision/>
  <dcterms:created xsi:type="dcterms:W3CDTF">2016-10-02T19:43:56Z</dcterms:created>
  <dcterms:modified xsi:type="dcterms:W3CDTF">2020-03-30T17:53:16Z</dcterms:modified>
  <cp:category/>
  <cp:contentStatus/>
</cp:coreProperties>
</file>