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 activeTab="1"/>
  </bookViews>
  <sheets>
    <sheet name="EX1" sheetId="5" r:id="rId1"/>
    <sheet name="EX2" sheetId="1" r:id="rId2"/>
    <sheet name="EX3" sheetId="2" r:id="rId3"/>
    <sheet name="EX4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<sst xmlns="http://schemas.openxmlformats.org/spreadsheetml/2006/main" count="213" uniqueCount="126">
  <si>
    <t>No</t>
  </si>
  <si>
    <t>Task</t>
  </si>
  <si>
    <t>Duration</t>
  </si>
  <si>
    <t>Pre - Task</t>
  </si>
  <si>
    <t>Float Time</t>
  </si>
  <si>
    <t>A</t>
  </si>
  <si>
    <t>-</t>
  </si>
  <si>
    <t>B</t>
  </si>
  <si>
    <t>B, 8</t>
  </si>
  <si>
    <t>C</t>
  </si>
  <si>
    <t>D</t>
  </si>
  <si>
    <t>E, 21</t>
  </si>
  <si>
    <t>K, 15</t>
  </si>
  <si>
    <t>E</t>
  </si>
  <si>
    <t>B,C</t>
  </si>
  <si>
    <t>F</t>
  </si>
  <si>
    <t>G</t>
  </si>
  <si>
    <t>A, 10</t>
  </si>
  <si>
    <t>C, 12</t>
  </si>
  <si>
    <t>H</t>
  </si>
  <si>
    <t>E,F,G</t>
  </si>
  <si>
    <t>I</t>
  </si>
  <si>
    <t>K</t>
  </si>
  <si>
    <t>I,E</t>
  </si>
  <si>
    <t>F, 12</t>
  </si>
  <si>
    <t>H, 6</t>
  </si>
  <si>
    <t>I, 9</t>
  </si>
  <si>
    <t>D, 15</t>
  </si>
  <si>
    <t>Path\</t>
  </si>
  <si>
    <t>G, 8</t>
  </si>
  <si>
    <t>ABEK</t>
  </si>
  <si>
    <t>ABEHIK</t>
  </si>
  <si>
    <t>ACEK</t>
  </si>
  <si>
    <t>ACEHIK</t>
  </si>
  <si>
    <t>ADFHIK</t>
  </si>
  <si>
    <t>ADGHIK</t>
  </si>
  <si>
    <t>s</t>
  </si>
  <si>
    <t>I, 16</t>
  </si>
  <si>
    <t>A,B</t>
  </si>
  <si>
    <t>D, 31</t>
  </si>
  <si>
    <t>H,24</t>
  </si>
  <si>
    <t>K, 21</t>
  </si>
  <si>
    <t>L,25</t>
  </si>
  <si>
    <t>E,F,H</t>
  </si>
  <si>
    <t>D,H</t>
  </si>
  <si>
    <t>A, 15</t>
  </si>
  <si>
    <t>H,I,G</t>
  </si>
  <si>
    <t>C, 11</t>
  </si>
  <si>
    <t>E, 12</t>
  </si>
  <si>
    <t>G, 22</t>
  </si>
  <si>
    <t>L</t>
  </si>
  <si>
    <t>M</t>
  </si>
  <si>
    <t>K,G</t>
  </si>
  <si>
    <t>M, 1</t>
  </si>
  <si>
    <t>B, 22</t>
  </si>
  <si>
    <t>F, 34</t>
  </si>
  <si>
    <t>Path</t>
  </si>
  <si>
    <t>ADIKL</t>
  </si>
  <si>
    <t>ADIKM</t>
  </si>
  <si>
    <t>ADHIKL</t>
  </si>
  <si>
    <t>ADHIKM</t>
  </si>
  <si>
    <t>ADHKL</t>
  </si>
  <si>
    <t>ADHKM</t>
  </si>
  <si>
    <t>ADHGKL</t>
  </si>
  <si>
    <t>ADHGKM</t>
  </si>
  <si>
    <t>ADHGM</t>
  </si>
  <si>
    <t>ACEGKL</t>
  </si>
  <si>
    <t>ACEGKM</t>
  </si>
  <si>
    <t>ACEGM</t>
  </si>
  <si>
    <t>ACFGKL</t>
  </si>
  <si>
    <t>ACFGKM</t>
  </si>
  <si>
    <t>ACFGM</t>
  </si>
  <si>
    <t>BCEGKL</t>
  </si>
  <si>
    <t>BCEGKM</t>
  </si>
  <si>
    <t>BCEGM</t>
  </si>
  <si>
    <t>BCFGKL</t>
  </si>
  <si>
    <t>BCFDKM</t>
  </si>
  <si>
    <t>BCFGM</t>
  </si>
  <si>
    <t>EX3</t>
  </si>
  <si>
    <t>Float time</t>
  </si>
  <si>
    <t>C, 21</t>
  </si>
  <si>
    <t>B, 13</t>
  </si>
  <si>
    <t>I,22</t>
  </si>
  <si>
    <t>C,E,F,G</t>
  </si>
  <si>
    <t>J</t>
  </si>
  <si>
    <t>D, 22</t>
  </si>
  <si>
    <t>H,15</t>
  </si>
  <si>
    <t>J,24</t>
  </si>
  <si>
    <t>K,17</t>
  </si>
  <si>
    <t>E, 15</t>
  </si>
  <si>
    <t>F,31</t>
  </si>
  <si>
    <t>ABCHI</t>
  </si>
  <si>
    <t>ABCHJKL</t>
  </si>
  <si>
    <t>ABD</t>
  </si>
  <si>
    <t>AEHI</t>
  </si>
  <si>
    <t>AEFHI</t>
  </si>
  <si>
    <t>G,18</t>
  </si>
  <si>
    <t>L,20</t>
  </si>
  <si>
    <t>AEFHJKL</t>
  </si>
  <si>
    <t>AEGHJKL</t>
  </si>
  <si>
    <t>AEGL</t>
  </si>
  <si>
    <t>\</t>
  </si>
  <si>
    <t>J, 24</t>
  </si>
  <si>
    <t>M, 18</t>
  </si>
  <si>
    <t>B,C,D</t>
  </si>
  <si>
    <t>F, 31</t>
  </si>
  <si>
    <t>K, 17</t>
  </si>
  <si>
    <t>L, 20</t>
  </si>
  <si>
    <t>F,G,I,J</t>
  </si>
  <si>
    <t>A,10</t>
  </si>
  <si>
    <t>G, 18</t>
  </si>
  <si>
    <t>L,F</t>
  </si>
  <si>
    <t>I, 22</t>
  </si>
  <si>
    <t>ABDJKLM</t>
  </si>
  <si>
    <t>ABDEFM</t>
  </si>
  <si>
    <t>ABDEFKLM</t>
  </si>
  <si>
    <t>ABDEGKLM</t>
  </si>
  <si>
    <t>ABDEIKLM</t>
  </si>
  <si>
    <t>ABEFM</t>
  </si>
  <si>
    <t>ABEFKLM</t>
  </si>
  <si>
    <t>ABEGKLM</t>
  </si>
  <si>
    <t>ABEIKLM</t>
  </si>
  <si>
    <t>ACEFM</t>
  </si>
  <si>
    <t>ACEFKLM</t>
  </si>
  <si>
    <t>ACEGKLM</t>
  </si>
  <si>
    <t>ACEIKLM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</si>
</sst>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5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601980</xdr:colOff>
      <xdr:row>2</xdr:row>
      <xdr:rowOff>60960</xdr:rowOff>
    </xdr:from>
    <xdr:to>
      <xdr:col>10</xdr:col>
      <xdr:colOff>0</xdr:colOff>
      <xdr:row>6</xdr:row>
      <xdr:rowOff>0</xdr:rowOff>
    </xdr:to>
    <xdr:cxnSp>
      <xdr:nvCxnSpPr>
        <xdr:cNvPr id="2" name="Straight Arrow Connector 1"/>
        <xdr:cNvCxnSpPr/>
      </xdr:nvCxnSpPr>
      <xdr:spPr>
        <a:xfrm flipV="1">
          <a:off x="4960620" y="426720"/>
          <a:ext cx="1226820" cy="6705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594360</xdr:colOff>
      <xdr:row>7</xdr:row>
      <xdr:rowOff>106680</xdr:rowOff>
    </xdr:from>
    <xdr:to>
      <xdr:col>10</xdr:col>
      <xdr:colOff>22860</xdr:colOff>
      <xdr:row>7</xdr:row>
      <xdr:rowOff>106680</xdr:rowOff>
    </xdr:to>
    <xdr:cxnSp>
      <xdr:nvCxnSpPr>
        <xdr:cNvPr id="3" name="Straight Arrow Connector 2"/>
        <xdr:cNvCxnSpPr/>
      </xdr:nvCxnSpPr>
      <xdr:spPr>
        <a:xfrm>
          <a:off x="5562600" y="1386840"/>
          <a:ext cx="6477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30480</xdr:rowOff>
    </xdr:from>
    <xdr:to>
      <xdr:col>10</xdr:col>
      <xdr:colOff>7620</xdr:colOff>
      <xdr:row>12</xdr:row>
      <xdr:rowOff>129540</xdr:rowOff>
    </xdr:to>
    <xdr:cxnSp>
      <xdr:nvCxnSpPr>
        <xdr:cNvPr id="4" name="Straight Arrow Connector 3"/>
        <xdr:cNvCxnSpPr/>
      </xdr:nvCxnSpPr>
      <xdr:spPr>
        <a:xfrm>
          <a:off x="4968240" y="1676400"/>
          <a:ext cx="1226820" cy="6477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601980</xdr:colOff>
      <xdr:row>2</xdr:row>
      <xdr:rowOff>152400</xdr:rowOff>
    </xdr:from>
    <xdr:to>
      <xdr:col>14</xdr:col>
      <xdr:colOff>7620</xdr:colOff>
      <xdr:row>4</xdr:row>
      <xdr:rowOff>137160</xdr:rowOff>
    </xdr:to>
    <xdr:cxnSp>
      <xdr:nvCxnSpPr>
        <xdr:cNvPr id="5" name="Straight Arrow Connector 4"/>
        <xdr:cNvCxnSpPr/>
      </xdr:nvCxnSpPr>
      <xdr:spPr>
        <a:xfrm>
          <a:off x="8008620" y="518160"/>
          <a:ext cx="624840" cy="3505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5</xdr:row>
      <xdr:rowOff>38100</xdr:rowOff>
    </xdr:from>
    <xdr:to>
      <xdr:col>14</xdr:col>
      <xdr:colOff>0</xdr:colOff>
      <xdr:row>7</xdr:row>
      <xdr:rowOff>91440</xdr:rowOff>
    </xdr:to>
    <xdr:cxnSp>
      <xdr:nvCxnSpPr>
        <xdr:cNvPr id="6" name="Straight Arrow Connector 5"/>
        <xdr:cNvCxnSpPr/>
      </xdr:nvCxnSpPr>
      <xdr:spPr>
        <a:xfrm flipV="1">
          <a:off x="8031480" y="952500"/>
          <a:ext cx="594360" cy="419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594360</xdr:colOff>
      <xdr:row>9</xdr:row>
      <xdr:rowOff>175260</xdr:rowOff>
    </xdr:from>
    <xdr:to>
      <xdr:col>14</xdr:col>
      <xdr:colOff>0</xdr:colOff>
      <xdr:row>11</xdr:row>
      <xdr:rowOff>175260</xdr:rowOff>
    </xdr:to>
    <xdr:cxnSp>
      <xdr:nvCxnSpPr>
        <xdr:cNvPr id="7" name="Straight Arrow Connector 6"/>
        <xdr:cNvCxnSpPr/>
      </xdr:nvCxnSpPr>
      <xdr:spPr>
        <a:xfrm flipV="1">
          <a:off x="8001000" y="1821180"/>
          <a:ext cx="624840" cy="3657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601980</xdr:colOff>
      <xdr:row>12</xdr:row>
      <xdr:rowOff>121920</xdr:rowOff>
    </xdr:from>
    <xdr:to>
      <xdr:col>13</xdr:col>
      <xdr:colOff>586740</xdr:colOff>
      <xdr:row>14</xdr:row>
      <xdr:rowOff>160020</xdr:rowOff>
    </xdr:to>
    <xdr:cxnSp>
      <xdr:nvCxnSpPr>
        <xdr:cNvPr id="8" name="Straight Arrow Connector 7"/>
        <xdr:cNvCxnSpPr/>
      </xdr:nvCxnSpPr>
      <xdr:spPr>
        <a:xfrm>
          <a:off x="8008620" y="2316480"/>
          <a:ext cx="594360" cy="4038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601980</xdr:colOff>
      <xdr:row>4</xdr:row>
      <xdr:rowOff>91440</xdr:rowOff>
    </xdr:from>
    <xdr:to>
      <xdr:col>19</xdr:col>
      <xdr:colOff>7620</xdr:colOff>
      <xdr:row>9</xdr:row>
      <xdr:rowOff>7620</xdr:rowOff>
    </xdr:to>
    <xdr:cxnSp>
      <xdr:nvCxnSpPr>
        <xdr:cNvPr id="9" name="Straight Arrow Connector 8"/>
        <xdr:cNvCxnSpPr/>
      </xdr:nvCxnSpPr>
      <xdr:spPr>
        <a:xfrm>
          <a:off x="10447020" y="822960"/>
          <a:ext cx="1234440" cy="8305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15240</xdr:colOff>
      <xdr:row>10</xdr:row>
      <xdr:rowOff>114300</xdr:rowOff>
    </xdr:from>
    <xdr:to>
      <xdr:col>18</xdr:col>
      <xdr:colOff>0</xdr:colOff>
      <xdr:row>10</xdr:row>
      <xdr:rowOff>121920</xdr:rowOff>
    </xdr:to>
    <xdr:cxnSp>
      <xdr:nvCxnSpPr>
        <xdr:cNvPr id="10" name="Straight Arrow Connector 9"/>
        <xdr:cNvCxnSpPr/>
      </xdr:nvCxnSpPr>
      <xdr:spPr>
        <a:xfrm flipV="1">
          <a:off x="10469880" y="1943100"/>
          <a:ext cx="594360" cy="76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7620</xdr:colOff>
      <xdr:row>12</xdr:row>
      <xdr:rowOff>15240</xdr:rowOff>
    </xdr:from>
    <xdr:to>
      <xdr:col>19</xdr:col>
      <xdr:colOff>0</xdr:colOff>
      <xdr:row>15</xdr:row>
      <xdr:rowOff>175260</xdr:rowOff>
    </xdr:to>
    <xdr:cxnSp>
      <xdr:nvCxnSpPr>
        <xdr:cNvPr id="11" name="Straight Arrow Connector 10"/>
        <xdr:cNvCxnSpPr/>
      </xdr:nvCxnSpPr>
      <xdr:spPr>
        <a:xfrm flipV="1">
          <a:off x="10462260" y="2209800"/>
          <a:ext cx="1211580" cy="70866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22860</xdr:colOff>
      <xdr:row>10</xdr:row>
      <xdr:rowOff>99060</xdr:rowOff>
    </xdr:from>
    <xdr:to>
      <xdr:col>22</xdr:col>
      <xdr:colOff>7620</xdr:colOff>
      <xdr:row>10</xdr:row>
      <xdr:rowOff>106680</xdr:rowOff>
    </xdr:to>
    <xdr:cxnSp>
      <xdr:nvCxnSpPr>
        <xdr:cNvPr id="12" name="Straight Arrow Connector 11"/>
        <xdr:cNvCxnSpPr/>
      </xdr:nvCxnSpPr>
      <xdr:spPr>
        <a:xfrm>
          <a:off x="12915900" y="1927860"/>
          <a:ext cx="594360" cy="76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388620</xdr:colOff>
      <xdr:row>4</xdr:row>
      <xdr:rowOff>106680</xdr:rowOff>
    </xdr:from>
    <xdr:to>
      <xdr:col>25</xdr:col>
      <xdr:colOff>15240</xdr:colOff>
      <xdr:row>9</xdr:row>
      <xdr:rowOff>22860</xdr:rowOff>
    </xdr:to>
    <xdr:cxnSp>
      <xdr:nvCxnSpPr>
        <xdr:cNvPr id="13" name="Straight Arrow Connector 12"/>
        <xdr:cNvCxnSpPr/>
      </xdr:nvCxnSpPr>
      <xdr:spPr>
        <a:xfrm flipV="1">
          <a:off x="14500860" y="838200"/>
          <a:ext cx="845820" cy="8305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594360</xdr:colOff>
      <xdr:row>4</xdr:row>
      <xdr:rowOff>45720</xdr:rowOff>
    </xdr:from>
    <xdr:to>
      <xdr:col>25</xdr:col>
      <xdr:colOff>7620</xdr:colOff>
      <xdr:row>4</xdr:row>
      <xdr:rowOff>53340</xdr:rowOff>
    </xdr:to>
    <xdr:cxnSp>
      <xdr:nvCxnSpPr>
        <xdr:cNvPr id="14" name="Straight Arrow Connector 13"/>
        <xdr:cNvCxnSpPr/>
      </xdr:nvCxnSpPr>
      <xdr:spPr>
        <a:xfrm>
          <a:off x="10439400" y="777240"/>
          <a:ext cx="4899660" cy="76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605790</xdr:colOff>
      <xdr:row>11</xdr:row>
      <xdr:rowOff>137795</xdr:rowOff>
    </xdr:from>
    <xdr:to>
      <xdr:col>13</xdr:col>
      <xdr:colOff>29210</xdr:colOff>
      <xdr:row>12</xdr:row>
      <xdr:rowOff>85725</xdr:rowOff>
    </xdr:to>
    <xdr:cxnSp>
      <xdr:nvCxnSpPr>
        <xdr:cNvPr id="3" name="Straight Arrow Connector 2"/>
        <xdr:cNvCxnSpPr/>
      </xdr:nvCxnSpPr>
      <xdr:spPr>
        <a:xfrm>
          <a:off x="6808470" y="2149475"/>
          <a:ext cx="1252220" cy="13081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</xdr:colOff>
      <xdr:row>13</xdr:row>
      <xdr:rowOff>61595</xdr:rowOff>
    </xdr:from>
    <xdr:to>
      <xdr:col>13</xdr:col>
      <xdr:colOff>29210</xdr:colOff>
      <xdr:row>17</xdr:row>
      <xdr:rowOff>27305</xdr:rowOff>
    </xdr:to>
    <xdr:cxnSp>
      <xdr:nvCxnSpPr>
        <xdr:cNvPr id="5" name="Straight Arrow Connector 4"/>
        <xdr:cNvCxnSpPr/>
      </xdr:nvCxnSpPr>
      <xdr:spPr>
        <a:xfrm flipV="1">
          <a:off x="6819900" y="2439035"/>
          <a:ext cx="1240790" cy="69723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595630</xdr:colOff>
      <xdr:row>7</xdr:row>
      <xdr:rowOff>142240</xdr:rowOff>
    </xdr:from>
    <xdr:to>
      <xdr:col>13</xdr:col>
      <xdr:colOff>0</xdr:colOff>
      <xdr:row>11</xdr:row>
      <xdr:rowOff>18415</xdr:rowOff>
    </xdr:to>
    <xdr:cxnSp>
      <xdr:nvCxnSpPr>
        <xdr:cNvPr id="7" name="Straight Arrow Connector 6"/>
        <xdr:cNvCxnSpPr/>
      </xdr:nvCxnSpPr>
      <xdr:spPr>
        <a:xfrm flipV="1">
          <a:off x="6798310" y="1422400"/>
          <a:ext cx="1233170" cy="60769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562610</xdr:colOff>
      <xdr:row>12</xdr:row>
      <xdr:rowOff>27940</xdr:rowOff>
    </xdr:from>
    <xdr:to>
      <xdr:col>18</xdr:col>
      <xdr:colOff>29210</xdr:colOff>
      <xdr:row>12</xdr:row>
      <xdr:rowOff>40005</xdr:rowOff>
    </xdr:to>
    <xdr:cxnSp>
      <xdr:nvCxnSpPr>
        <xdr:cNvPr id="8" name="Straight Arrow Connector 7"/>
        <xdr:cNvCxnSpPr/>
      </xdr:nvCxnSpPr>
      <xdr:spPr>
        <a:xfrm>
          <a:off x="9813290" y="2222500"/>
          <a:ext cx="1295400" cy="1206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584835</xdr:colOff>
      <xdr:row>12</xdr:row>
      <xdr:rowOff>148590</xdr:rowOff>
    </xdr:from>
    <xdr:to>
      <xdr:col>17</xdr:col>
      <xdr:colOff>606425</xdr:colOff>
      <xdr:row>17</xdr:row>
      <xdr:rowOff>60960</xdr:rowOff>
    </xdr:to>
    <xdr:cxnSp>
      <xdr:nvCxnSpPr>
        <xdr:cNvPr id="9" name="Straight Arrow Connector 8"/>
        <xdr:cNvCxnSpPr/>
      </xdr:nvCxnSpPr>
      <xdr:spPr>
        <a:xfrm>
          <a:off x="9835515" y="2343150"/>
          <a:ext cx="1240790" cy="82677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598805</xdr:colOff>
      <xdr:row>7</xdr:row>
      <xdr:rowOff>160655</xdr:rowOff>
    </xdr:from>
    <xdr:to>
      <xdr:col>18</xdr:col>
      <xdr:colOff>65405</xdr:colOff>
      <xdr:row>7</xdr:row>
      <xdr:rowOff>172720</xdr:rowOff>
    </xdr:to>
    <xdr:cxnSp>
      <xdr:nvCxnSpPr>
        <xdr:cNvPr id="10" name="Straight Arrow Connector 9"/>
        <xdr:cNvCxnSpPr/>
      </xdr:nvCxnSpPr>
      <xdr:spPr>
        <a:xfrm>
          <a:off x="9849485" y="1440815"/>
          <a:ext cx="1295400" cy="1206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</xdr:colOff>
      <xdr:row>3</xdr:row>
      <xdr:rowOff>61595</xdr:rowOff>
    </xdr:from>
    <xdr:to>
      <xdr:col>23</xdr:col>
      <xdr:colOff>7620</xdr:colOff>
      <xdr:row>6</xdr:row>
      <xdr:rowOff>61595</xdr:rowOff>
    </xdr:to>
    <xdr:cxnSp>
      <xdr:nvCxnSpPr>
        <xdr:cNvPr id="11" name="Straight Arrow Connector 10"/>
        <xdr:cNvCxnSpPr/>
      </xdr:nvCxnSpPr>
      <xdr:spPr>
        <a:xfrm flipV="1">
          <a:off x="9867900" y="610235"/>
          <a:ext cx="4267200" cy="54864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6</xdr:row>
      <xdr:rowOff>181610</xdr:rowOff>
    </xdr:from>
    <xdr:to>
      <xdr:col>31</xdr:col>
      <xdr:colOff>7620</xdr:colOff>
      <xdr:row>7</xdr:row>
      <xdr:rowOff>0</xdr:rowOff>
    </xdr:to>
    <xdr:cxnSp>
      <xdr:nvCxnSpPr>
        <xdr:cNvPr id="12" name="Straight Arrow Connector 11"/>
        <xdr:cNvCxnSpPr/>
      </xdr:nvCxnSpPr>
      <xdr:spPr>
        <a:xfrm flipV="1">
          <a:off x="18394680" y="1278890"/>
          <a:ext cx="617220" cy="127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301625</xdr:colOff>
      <xdr:row>8</xdr:row>
      <xdr:rowOff>181610</xdr:rowOff>
    </xdr:from>
    <xdr:to>
      <xdr:col>31</xdr:col>
      <xdr:colOff>29210</xdr:colOff>
      <xdr:row>15</xdr:row>
      <xdr:rowOff>158750</xdr:rowOff>
    </xdr:to>
    <xdr:cxnSp>
      <xdr:nvCxnSpPr>
        <xdr:cNvPr id="13" name="Straight Arrow Connector 12"/>
        <xdr:cNvCxnSpPr/>
      </xdr:nvCxnSpPr>
      <xdr:spPr>
        <a:xfrm>
          <a:off x="17477105" y="1644650"/>
          <a:ext cx="1556385" cy="12573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595630</xdr:colOff>
      <xdr:row>13</xdr:row>
      <xdr:rowOff>61595</xdr:rowOff>
    </xdr:from>
    <xdr:to>
      <xdr:col>31</xdr:col>
      <xdr:colOff>73025</xdr:colOff>
      <xdr:row>16</xdr:row>
      <xdr:rowOff>29210</xdr:rowOff>
    </xdr:to>
    <xdr:cxnSp>
      <xdr:nvCxnSpPr>
        <xdr:cNvPr id="14" name="Straight Arrow Connector 13"/>
        <xdr:cNvCxnSpPr/>
      </xdr:nvCxnSpPr>
      <xdr:spPr>
        <a:xfrm>
          <a:off x="15942310" y="2439035"/>
          <a:ext cx="3134995" cy="51625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18415</xdr:colOff>
      <xdr:row>5</xdr:row>
      <xdr:rowOff>27940</xdr:rowOff>
    </xdr:from>
    <xdr:to>
      <xdr:col>24</xdr:col>
      <xdr:colOff>29210</xdr:colOff>
      <xdr:row>6</xdr:row>
      <xdr:rowOff>50800</xdr:rowOff>
    </xdr:to>
    <xdr:cxnSp>
      <xdr:nvCxnSpPr>
        <xdr:cNvPr id="15" name="Straight Arrow Connector 14"/>
        <xdr:cNvCxnSpPr/>
      </xdr:nvCxnSpPr>
      <xdr:spPr>
        <a:xfrm flipV="1">
          <a:off x="12926695" y="942340"/>
          <a:ext cx="1839595" cy="20574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606425</xdr:colOff>
      <xdr:row>7</xdr:row>
      <xdr:rowOff>160020</xdr:rowOff>
    </xdr:from>
    <xdr:to>
      <xdr:col>27</xdr:col>
      <xdr:colOff>7620</xdr:colOff>
      <xdr:row>7</xdr:row>
      <xdr:rowOff>170815</xdr:rowOff>
    </xdr:to>
    <xdr:cxnSp>
      <xdr:nvCxnSpPr>
        <xdr:cNvPr id="16" name="Straight Arrow Connector 15"/>
        <xdr:cNvCxnSpPr/>
      </xdr:nvCxnSpPr>
      <xdr:spPr>
        <a:xfrm>
          <a:off x="12905105" y="1440180"/>
          <a:ext cx="3668395" cy="1079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573405</xdr:colOff>
      <xdr:row>8</xdr:row>
      <xdr:rowOff>127000</xdr:rowOff>
    </xdr:from>
    <xdr:to>
      <xdr:col>27</xdr:col>
      <xdr:colOff>432435</xdr:colOff>
      <xdr:row>12</xdr:row>
      <xdr:rowOff>50165</xdr:rowOff>
    </xdr:to>
    <xdr:cxnSp>
      <xdr:nvCxnSpPr>
        <xdr:cNvPr id="17" name="Straight Arrow Connector 16"/>
        <xdr:cNvCxnSpPr/>
      </xdr:nvCxnSpPr>
      <xdr:spPr>
        <a:xfrm flipV="1">
          <a:off x="15920085" y="1590040"/>
          <a:ext cx="1078230" cy="6546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551815</xdr:colOff>
      <xdr:row>4</xdr:row>
      <xdr:rowOff>61595</xdr:rowOff>
    </xdr:from>
    <xdr:to>
      <xdr:col>27</xdr:col>
      <xdr:colOff>573405</xdr:colOff>
      <xdr:row>6</xdr:row>
      <xdr:rowOff>40005</xdr:rowOff>
    </xdr:to>
    <xdr:cxnSp>
      <xdr:nvCxnSpPr>
        <xdr:cNvPr id="18" name="Straight Arrow Connector 17"/>
        <xdr:cNvCxnSpPr/>
      </xdr:nvCxnSpPr>
      <xdr:spPr>
        <a:xfrm>
          <a:off x="15898495" y="793115"/>
          <a:ext cx="1240790" cy="34417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573405</xdr:colOff>
      <xdr:row>14</xdr:row>
      <xdr:rowOff>40005</xdr:rowOff>
    </xdr:from>
    <xdr:to>
      <xdr:col>23</xdr:col>
      <xdr:colOff>225425</xdr:colOff>
      <xdr:row>17</xdr:row>
      <xdr:rowOff>147955</xdr:rowOff>
    </xdr:to>
    <xdr:cxnSp>
      <xdr:nvCxnSpPr>
        <xdr:cNvPr id="19" name="Straight Arrow Connector 18"/>
        <xdr:cNvCxnSpPr/>
      </xdr:nvCxnSpPr>
      <xdr:spPr>
        <a:xfrm flipV="1">
          <a:off x="12872085" y="2600325"/>
          <a:ext cx="1480820" cy="6565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595630</xdr:colOff>
      <xdr:row>12</xdr:row>
      <xdr:rowOff>158750</xdr:rowOff>
    </xdr:from>
    <xdr:to>
      <xdr:col>22</xdr:col>
      <xdr:colOff>606425</xdr:colOff>
      <xdr:row>12</xdr:row>
      <xdr:rowOff>159385</xdr:rowOff>
    </xdr:to>
    <xdr:cxnSp>
      <xdr:nvCxnSpPr>
        <xdr:cNvPr id="20" name="Straight Arrow Connector 19"/>
        <xdr:cNvCxnSpPr/>
      </xdr:nvCxnSpPr>
      <xdr:spPr>
        <a:xfrm>
          <a:off x="12894310" y="2353310"/>
          <a:ext cx="1229995" cy="63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595630</xdr:colOff>
      <xdr:row>9</xdr:row>
      <xdr:rowOff>29210</xdr:rowOff>
    </xdr:from>
    <xdr:to>
      <xdr:col>22</xdr:col>
      <xdr:colOff>595630</xdr:colOff>
      <xdr:row>12</xdr:row>
      <xdr:rowOff>28575</xdr:rowOff>
    </xdr:to>
    <xdr:cxnSp>
      <xdr:nvCxnSpPr>
        <xdr:cNvPr id="21" name="Straight Arrow Connector 20"/>
        <xdr:cNvCxnSpPr/>
      </xdr:nvCxnSpPr>
      <xdr:spPr>
        <a:xfrm>
          <a:off x="12894310" y="1675130"/>
          <a:ext cx="1219200" cy="5480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8965</xdr:colOff>
      <xdr:row>9</xdr:row>
      <xdr:rowOff>70485</xdr:rowOff>
    </xdr:from>
    <xdr:to>
      <xdr:col>11</xdr:col>
      <xdr:colOff>70485</xdr:colOff>
      <xdr:row>12</xdr:row>
      <xdr:rowOff>0</xdr:rowOff>
    </xdr:to>
    <xdr:cxnSp>
      <xdr:nvCxnSpPr>
        <xdr:cNvPr id="3" name="Straight Arrow Connector 2"/>
        <xdr:cNvCxnSpPr/>
      </xdr:nvCxnSpPr>
      <xdr:spPr>
        <a:xfrm flipV="1">
          <a:off x="5746750" y="1784985"/>
          <a:ext cx="1326515" cy="5010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527685</xdr:colOff>
      <xdr:row>15</xdr:row>
      <xdr:rowOff>11430</xdr:rowOff>
    </xdr:from>
    <xdr:to>
      <xdr:col>11</xdr:col>
      <xdr:colOff>7620</xdr:colOff>
      <xdr:row>18</xdr:row>
      <xdr:rowOff>70485</xdr:rowOff>
    </xdr:to>
    <xdr:cxnSp>
      <xdr:nvCxnSpPr>
        <xdr:cNvPr id="4" name="Straight Arrow Connector 3"/>
        <xdr:cNvCxnSpPr/>
      </xdr:nvCxnSpPr>
      <xdr:spPr>
        <a:xfrm>
          <a:off x="5633085" y="2868930"/>
          <a:ext cx="1377315" cy="63055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600636</xdr:colOff>
      <xdr:row>4</xdr:row>
      <xdr:rowOff>123825</xdr:rowOff>
    </xdr:from>
    <xdr:to>
      <xdr:col>15</xdr:col>
      <xdr:colOff>16510</xdr:colOff>
      <xdr:row>7</xdr:row>
      <xdr:rowOff>17929</xdr:rowOff>
    </xdr:to>
    <xdr:cxnSp>
      <xdr:nvCxnSpPr>
        <xdr:cNvPr id="5" name="Straight Arrow Connector 4"/>
        <xdr:cNvCxnSpPr/>
      </xdr:nvCxnSpPr>
      <xdr:spPr>
        <a:xfrm flipV="1">
          <a:off x="8867775" y="885825"/>
          <a:ext cx="681355" cy="46545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554355</xdr:colOff>
      <xdr:row>10</xdr:row>
      <xdr:rowOff>3810</xdr:rowOff>
    </xdr:from>
    <xdr:to>
      <xdr:col>14</xdr:col>
      <xdr:colOff>608330</xdr:colOff>
      <xdr:row>12</xdr:row>
      <xdr:rowOff>168910</xdr:rowOff>
    </xdr:to>
    <xdr:cxnSp>
      <xdr:nvCxnSpPr>
        <xdr:cNvPr id="6" name="Straight Arrow Connector 5"/>
        <xdr:cNvCxnSpPr/>
      </xdr:nvCxnSpPr>
      <xdr:spPr>
        <a:xfrm>
          <a:off x="8822055" y="1908810"/>
          <a:ext cx="686435" cy="54610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</xdr:colOff>
      <xdr:row>18</xdr:row>
      <xdr:rowOff>177800</xdr:rowOff>
    </xdr:from>
    <xdr:to>
      <xdr:col>15</xdr:col>
      <xdr:colOff>16510</xdr:colOff>
      <xdr:row>19</xdr:row>
      <xdr:rowOff>123190</xdr:rowOff>
    </xdr:to>
    <xdr:cxnSp>
      <xdr:nvCxnSpPr>
        <xdr:cNvPr id="7" name="Straight Arrow Connector 6"/>
        <xdr:cNvCxnSpPr/>
      </xdr:nvCxnSpPr>
      <xdr:spPr>
        <a:xfrm>
          <a:off x="8907780" y="3606800"/>
          <a:ext cx="641350" cy="1358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581660</xdr:colOff>
      <xdr:row>20</xdr:row>
      <xdr:rowOff>43180</xdr:rowOff>
    </xdr:from>
    <xdr:to>
      <xdr:col>15</xdr:col>
      <xdr:colOff>13970</xdr:colOff>
      <xdr:row>24</xdr:row>
      <xdr:rowOff>182245</xdr:rowOff>
    </xdr:to>
    <xdr:cxnSp>
      <xdr:nvCxnSpPr>
        <xdr:cNvPr id="8" name="Straight Arrow Connector 7"/>
        <xdr:cNvCxnSpPr/>
      </xdr:nvCxnSpPr>
      <xdr:spPr>
        <a:xfrm>
          <a:off x="8849360" y="3853180"/>
          <a:ext cx="697230" cy="90106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8965</xdr:colOff>
      <xdr:row>3</xdr:row>
      <xdr:rowOff>179294</xdr:rowOff>
    </xdr:from>
    <xdr:to>
      <xdr:col>20</xdr:col>
      <xdr:colOff>25400</xdr:colOff>
      <xdr:row>12</xdr:row>
      <xdr:rowOff>79375</xdr:rowOff>
    </xdr:to>
    <xdr:cxnSp>
      <xdr:nvCxnSpPr>
        <xdr:cNvPr id="9" name="Straight Arrow Connector 8"/>
        <xdr:cNvCxnSpPr/>
      </xdr:nvCxnSpPr>
      <xdr:spPr>
        <a:xfrm>
          <a:off x="11438890" y="750570"/>
          <a:ext cx="1281430" cy="161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17930</xdr:colOff>
      <xdr:row>14</xdr:row>
      <xdr:rowOff>8964</xdr:rowOff>
    </xdr:from>
    <xdr:to>
      <xdr:col>20</xdr:col>
      <xdr:colOff>26895</xdr:colOff>
      <xdr:row>17</xdr:row>
      <xdr:rowOff>143435</xdr:rowOff>
    </xdr:to>
    <xdr:cxnSp>
      <xdr:nvCxnSpPr>
        <xdr:cNvPr id="10" name="Straight Arrow Connector 9"/>
        <xdr:cNvCxnSpPr/>
      </xdr:nvCxnSpPr>
      <xdr:spPr>
        <a:xfrm flipV="1">
          <a:off x="8917940" y="2675890"/>
          <a:ext cx="3803650" cy="7054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</xdr:colOff>
      <xdr:row>14</xdr:row>
      <xdr:rowOff>44823</xdr:rowOff>
    </xdr:from>
    <xdr:to>
      <xdr:col>20</xdr:col>
      <xdr:colOff>206189</xdr:colOff>
      <xdr:row>20</xdr:row>
      <xdr:rowOff>43180</xdr:rowOff>
    </xdr:to>
    <xdr:cxnSp>
      <xdr:nvCxnSpPr>
        <xdr:cNvPr id="11" name="Straight Arrow Connector 10"/>
        <xdr:cNvCxnSpPr/>
      </xdr:nvCxnSpPr>
      <xdr:spPr>
        <a:xfrm flipV="1">
          <a:off x="11437620" y="2711450"/>
          <a:ext cx="1463040" cy="114173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17930</xdr:colOff>
      <xdr:row>14</xdr:row>
      <xdr:rowOff>16510</xdr:rowOff>
    </xdr:from>
    <xdr:to>
      <xdr:col>21</xdr:col>
      <xdr:colOff>114935</xdr:colOff>
      <xdr:row>24</xdr:row>
      <xdr:rowOff>98612</xdr:rowOff>
    </xdr:to>
    <xdr:cxnSp>
      <xdr:nvCxnSpPr>
        <xdr:cNvPr id="12" name="Straight Arrow Connector 11"/>
        <xdr:cNvCxnSpPr/>
      </xdr:nvCxnSpPr>
      <xdr:spPr>
        <a:xfrm flipV="1">
          <a:off x="11447780" y="2683510"/>
          <a:ext cx="1994535" cy="19869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8964</xdr:colOff>
      <xdr:row>9</xdr:row>
      <xdr:rowOff>34290</xdr:rowOff>
    </xdr:from>
    <xdr:to>
      <xdr:col>23</xdr:col>
      <xdr:colOff>590550</xdr:colOff>
      <xdr:row>11</xdr:row>
      <xdr:rowOff>17930</xdr:rowOff>
    </xdr:to>
    <xdr:cxnSp>
      <xdr:nvCxnSpPr>
        <xdr:cNvPr id="13" name="Straight Arrow Connector 12"/>
        <xdr:cNvCxnSpPr/>
      </xdr:nvCxnSpPr>
      <xdr:spPr>
        <a:xfrm flipV="1">
          <a:off x="14601190" y="1748790"/>
          <a:ext cx="581660" cy="3644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608330</xdr:colOff>
      <xdr:row>13</xdr:row>
      <xdr:rowOff>149225</xdr:rowOff>
    </xdr:from>
    <xdr:to>
      <xdr:col>24</xdr:col>
      <xdr:colOff>16510</xdr:colOff>
      <xdr:row>16</xdr:row>
      <xdr:rowOff>168275</xdr:rowOff>
    </xdr:to>
    <xdr:cxnSp>
      <xdr:nvCxnSpPr>
        <xdr:cNvPr id="14" name="Straight Arrow Connector 13"/>
        <xdr:cNvCxnSpPr/>
      </xdr:nvCxnSpPr>
      <xdr:spPr>
        <a:xfrm>
          <a:off x="14568170" y="2625725"/>
          <a:ext cx="673100" cy="5905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17930</xdr:colOff>
      <xdr:row>16</xdr:row>
      <xdr:rowOff>35859</xdr:rowOff>
    </xdr:from>
    <xdr:to>
      <xdr:col>27</xdr:col>
      <xdr:colOff>600636</xdr:colOff>
      <xdr:row>16</xdr:row>
      <xdr:rowOff>44824</xdr:rowOff>
    </xdr:to>
    <xdr:cxnSp>
      <xdr:nvCxnSpPr>
        <xdr:cNvPr id="15" name="Straight Arrow Connector 14"/>
        <xdr:cNvCxnSpPr/>
      </xdr:nvCxnSpPr>
      <xdr:spPr>
        <a:xfrm flipV="1">
          <a:off x="17139920" y="3083560"/>
          <a:ext cx="582295" cy="88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590550</xdr:colOff>
      <xdr:row>25</xdr:row>
      <xdr:rowOff>33655</xdr:rowOff>
    </xdr:from>
    <xdr:to>
      <xdr:col>32</xdr:col>
      <xdr:colOff>16510</xdr:colOff>
      <xdr:row>25</xdr:row>
      <xdr:rowOff>78740</xdr:rowOff>
    </xdr:to>
    <xdr:cxnSp>
      <xdr:nvCxnSpPr>
        <xdr:cNvPr id="16" name="Straight Arrow Connector 15"/>
        <xdr:cNvCxnSpPr/>
      </xdr:nvCxnSpPr>
      <xdr:spPr>
        <a:xfrm>
          <a:off x="11388090" y="4796155"/>
          <a:ext cx="8912860" cy="450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600635</xdr:colOff>
      <xdr:row>17</xdr:row>
      <xdr:rowOff>161365</xdr:rowOff>
    </xdr:from>
    <xdr:to>
      <xdr:col>32</xdr:col>
      <xdr:colOff>7620</xdr:colOff>
      <xdr:row>24</xdr:row>
      <xdr:rowOff>60960</xdr:rowOff>
    </xdr:to>
    <xdr:cxnSp>
      <xdr:nvCxnSpPr>
        <xdr:cNvPr id="17" name="Straight Arrow Connector 16"/>
        <xdr:cNvCxnSpPr/>
      </xdr:nvCxnSpPr>
      <xdr:spPr>
        <a:xfrm>
          <a:off x="19619595" y="3399790"/>
          <a:ext cx="672465" cy="123317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339090</xdr:colOff>
      <xdr:row>8</xdr:row>
      <xdr:rowOff>177800</xdr:rowOff>
    </xdr:from>
    <xdr:to>
      <xdr:col>10</xdr:col>
      <xdr:colOff>25400</xdr:colOff>
      <xdr:row>11</xdr:row>
      <xdr:rowOff>142240</xdr:rowOff>
    </xdr:to>
    <xdr:cxnSp>
      <xdr:nvCxnSpPr>
        <xdr:cNvPr id="2" name="Straight Arrow Connector 1"/>
        <xdr:cNvCxnSpPr/>
      </xdr:nvCxnSpPr>
      <xdr:spPr>
        <a:xfrm flipV="1">
          <a:off x="4408170" y="1640840"/>
          <a:ext cx="1233170" cy="5130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293370</xdr:colOff>
      <xdr:row>14</xdr:row>
      <xdr:rowOff>168910</xdr:rowOff>
    </xdr:from>
    <xdr:to>
      <xdr:col>9</xdr:col>
      <xdr:colOff>599440</xdr:colOff>
      <xdr:row>18</xdr:row>
      <xdr:rowOff>177800</xdr:rowOff>
    </xdr:to>
    <xdr:cxnSp>
      <xdr:nvCxnSpPr>
        <xdr:cNvPr id="3" name="Straight Arrow Connector 2"/>
        <xdr:cNvCxnSpPr/>
      </xdr:nvCxnSpPr>
      <xdr:spPr>
        <a:xfrm>
          <a:off x="4362450" y="2729230"/>
          <a:ext cx="1250950" cy="74041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33655</xdr:colOff>
      <xdr:row>8</xdr:row>
      <xdr:rowOff>123825</xdr:rowOff>
    </xdr:from>
    <xdr:to>
      <xdr:col>14</xdr:col>
      <xdr:colOff>42545</xdr:colOff>
      <xdr:row>8</xdr:row>
      <xdr:rowOff>132715</xdr:rowOff>
    </xdr:to>
    <xdr:cxnSp>
      <xdr:nvCxnSpPr>
        <xdr:cNvPr id="4" name="Straight Arrow Connector 3"/>
        <xdr:cNvCxnSpPr/>
      </xdr:nvCxnSpPr>
      <xdr:spPr>
        <a:xfrm flipV="1">
          <a:off x="7219315" y="1586865"/>
          <a:ext cx="610870" cy="88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9</xdr:row>
      <xdr:rowOff>52070</xdr:rowOff>
    </xdr:from>
    <xdr:to>
      <xdr:col>18</xdr:col>
      <xdr:colOff>347980</xdr:colOff>
      <xdr:row>12</xdr:row>
      <xdr:rowOff>3810</xdr:rowOff>
    </xdr:to>
    <xdr:cxnSp>
      <xdr:nvCxnSpPr>
        <xdr:cNvPr id="5" name="Straight Arrow Connector 4"/>
        <xdr:cNvCxnSpPr/>
      </xdr:nvCxnSpPr>
      <xdr:spPr>
        <a:xfrm>
          <a:off x="9403715" y="1697990"/>
          <a:ext cx="934085" cy="5003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518160</xdr:colOff>
      <xdr:row>9</xdr:row>
      <xdr:rowOff>177165</xdr:rowOff>
    </xdr:from>
    <xdr:to>
      <xdr:col>17</xdr:col>
      <xdr:colOff>589915</xdr:colOff>
      <xdr:row>13</xdr:row>
      <xdr:rowOff>123825</xdr:rowOff>
    </xdr:to>
    <xdr:cxnSp>
      <xdr:nvCxnSpPr>
        <xdr:cNvPr id="6" name="Straight Arrow Connector 5"/>
        <xdr:cNvCxnSpPr/>
      </xdr:nvCxnSpPr>
      <xdr:spPr>
        <a:xfrm>
          <a:off x="7101840" y="1823085"/>
          <a:ext cx="2875915" cy="67818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589915</xdr:colOff>
      <xdr:row>15</xdr:row>
      <xdr:rowOff>24765</xdr:rowOff>
    </xdr:from>
    <xdr:to>
      <xdr:col>18</xdr:col>
      <xdr:colOff>366395</xdr:colOff>
      <xdr:row>18</xdr:row>
      <xdr:rowOff>168275</xdr:rowOff>
    </xdr:to>
    <xdr:cxnSp>
      <xdr:nvCxnSpPr>
        <xdr:cNvPr id="7" name="Straight Arrow Connector 6"/>
        <xdr:cNvCxnSpPr/>
      </xdr:nvCxnSpPr>
      <xdr:spPr>
        <a:xfrm flipV="1">
          <a:off x="7173595" y="2767965"/>
          <a:ext cx="3182620" cy="6921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320040</xdr:colOff>
      <xdr:row>4</xdr:row>
      <xdr:rowOff>168910</xdr:rowOff>
    </xdr:from>
    <xdr:to>
      <xdr:col>18</xdr:col>
      <xdr:colOff>7620</xdr:colOff>
      <xdr:row>7</xdr:row>
      <xdr:rowOff>15875</xdr:rowOff>
    </xdr:to>
    <xdr:cxnSp>
      <xdr:nvCxnSpPr>
        <xdr:cNvPr id="8" name="Straight Arrow Connector 7"/>
        <xdr:cNvCxnSpPr/>
      </xdr:nvCxnSpPr>
      <xdr:spPr>
        <a:xfrm flipV="1">
          <a:off x="9105900" y="900430"/>
          <a:ext cx="891540" cy="3956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554355</xdr:colOff>
      <xdr:row>9</xdr:row>
      <xdr:rowOff>168275</xdr:rowOff>
    </xdr:from>
    <xdr:to>
      <xdr:col>22</xdr:col>
      <xdr:colOff>25400</xdr:colOff>
      <xdr:row>11</xdr:row>
      <xdr:rowOff>168910</xdr:rowOff>
    </xdr:to>
    <xdr:cxnSp>
      <xdr:nvCxnSpPr>
        <xdr:cNvPr id="9" name="Straight Arrow Connector 8"/>
        <xdr:cNvCxnSpPr/>
      </xdr:nvCxnSpPr>
      <xdr:spPr>
        <a:xfrm flipV="1">
          <a:off x="11527155" y="1814195"/>
          <a:ext cx="675005" cy="36639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43180</xdr:colOff>
      <xdr:row>13</xdr:row>
      <xdr:rowOff>114935</xdr:rowOff>
    </xdr:from>
    <xdr:to>
      <xdr:col>21</xdr:col>
      <xdr:colOff>589915</xdr:colOff>
      <xdr:row>13</xdr:row>
      <xdr:rowOff>114935</xdr:rowOff>
    </xdr:to>
    <xdr:cxnSp>
      <xdr:nvCxnSpPr>
        <xdr:cNvPr id="10" name="Straight Arrow Connector 9"/>
        <xdr:cNvCxnSpPr/>
      </xdr:nvCxnSpPr>
      <xdr:spPr>
        <a:xfrm>
          <a:off x="11617960" y="2492375"/>
          <a:ext cx="546735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599440</xdr:colOff>
      <xdr:row>15</xdr:row>
      <xdr:rowOff>15875</xdr:rowOff>
    </xdr:from>
    <xdr:to>
      <xdr:col>22</xdr:col>
      <xdr:colOff>7620</xdr:colOff>
      <xdr:row>17</xdr:row>
      <xdr:rowOff>25400</xdr:rowOff>
    </xdr:to>
    <xdr:cxnSp>
      <xdr:nvCxnSpPr>
        <xdr:cNvPr id="11" name="Straight Arrow Connector 10"/>
        <xdr:cNvCxnSpPr/>
      </xdr:nvCxnSpPr>
      <xdr:spPr>
        <a:xfrm>
          <a:off x="11572240" y="2759075"/>
          <a:ext cx="612140" cy="37528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16510</xdr:colOff>
      <xdr:row>3</xdr:row>
      <xdr:rowOff>69850</xdr:rowOff>
    </xdr:from>
    <xdr:to>
      <xdr:col>26</xdr:col>
      <xdr:colOff>455295</xdr:colOff>
      <xdr:row>7</xdr:row>
      <xdr:rowOff>3175</xdr:rowOff>
    </xdr:to>
    <xdr:cxnSp>
      <xdr:nvCxnSpPr>
        <xdr:cNvPr id="12" name="Straight Arrow Connector 11"/>
        <xdr:cNvCxnSpPr/>
      </xdr:nvCxnSpPr>
      <xdr:spPr>
        <a:xfrm>
          <a:off x="11591290" y="618490"/>
          <a:ext cx="3242945" cy="66484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589915</xdr:colOff>
      <xdr:row>8</xdr:row>
      <xdr:rowOff>97155</xdr:rowOff>
    </xdr:from>
    <xdr:to>
      <xdr:col>25</xdr:col>
      <xdr:colOff>598805</xdr:colOff>
      <xdr:row>8</xdr:row>
      <xdr:rowOff>106045</xdr:rowOff>
    </xdr:to>
    <xdr:cxnSp>
      <xdr:nvCxnSpPr>
        <xdr:cNvPr id="13" name="Straight Arrow Connector 12"/>
        <xdr:cNvCxnSpPr/>
      </xdr:nvCxnSpPr>
      <xdr:spPr>
        <a:xfrm flipV="1">
          <a:off x="13764895" y="1560195"/>
          <a:ext cx="610870" cy="889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25</xdr:col>
      <xdr:colOff>79375</xdr:colOff>
      <xdr:row>10</xdr:row>
      <xdr:rowOff>34290</xdr:rowOff>
    </xdr:from>
    <xdr:to>
      <xdr:col>26</xdr:col>
      <xdr:colOff>598805</xdr:colOff>
      <xdr:row>13</xdr:row>
      <xdr:rowOff>141605</xdr:rowOff>
    </xdr:to>
    <xdr:cxnSp>
      <xdr:nvCxnSpPr>
        <xdr:cNvPr id="14" name="Straight Arrow Connector 13"/>
        <xdr:cNvCxnSpPr/>
      </xdr:nvCxnSpPr>
      <xdr:spPr>
        <a:xfrm flipV="1">
          <a:off x="13856335" y="1863090"/>
          <a:ext cx="1121410" cy="65595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581025</xdr:colOff>
      <xdr:row>10</xdr:row>
      <xdr:rowOff>7620</xdr:rowOff>
    </xdr:from>
    <xdr:to>
      <xdr:col>27</xdr:col>
      <xdr:colOff>78740</xdr:colOff>
      <xdr:row>19</xdr:row>
      <xdr:rowOff>106045</xdr:rowOff>
    </xdr:to>
    <xdr:cxnSp>
      <xdr:nvCxnSpPr>
        <xdr:cNvPr id="15" name="Straight Arrow Connector 14"/>
        <xdr:cNvCxnSpPr/>
      </xdr:nvCxnSpPr>
      <xdr:spPr>
        <a:xfrm flipV="1">
          <a:off x="13756005" y="1836420"/>
          <a:ext cx="1303655" cy="174434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5715</xdr:colOff>
      <xdr:row>8</xdr:row>
      <xdr:rowOff>88265</xdr:rowOff>
    </xdr:from>
    <xdr:to>
      <xdr:col>29</xdr:col>
      <xdr:colOff>589915</xdr:colOff>
      <xdr:row>8</xdr:row>
      <xdr:rowOff>88265</xdr:rowOff>
    </xdr:to>
    <xdr:cxnSp>
      <xdr:nvCxnSpPr>
        <xdr:cNvPr id="16" name="Straight Arrow Connector 15"/>
        <xdr:cNvCxnSpPr/>
      </xdr:nvCxnSpPr>
      <xdr:spPr>
        <a:xfrm>
          <a:off x="15969615" y="1551305"/>
          <a:ext cx="584200" cy="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25400</xdr:colOff>
      <xdr:row>3</xdr:row>
      <xdr:rowOff>52070</xdr:rowOff>
    </xdr:from>
    <xdr:to>
      <xdr:col>32</xdr:col>
      <xdr:colOff>599440</xdr:colOff>
      <xdr:row>7</xdr:row>
      <xdr:rowOff>25400</xdr:rowOff>
    </xdr:to>
    <xdr:cxnSp>
      <xdr:nvCxnSpPr>
        <xdr:cNvPr id="17" name="Straight Arrow Connector 16"/>
        <xdr:cNvCxnSpPr/>
      </xdr:nvCxnSpPr>
      <xdr:spPr>
        <a:xfrm flipV="1">
          <a:off x="13200380" y="600710"/>
          <a:ext cx="4940300" cy="704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410845</xdr:colOff>
      <xdr:row>5</xdr:row>
      <xdr:rowOff>7620</xdr:rowOff>
    </xdr:from>
    <xdr:to>
      <xdr:col>33</xdr:col>
      <xdr:colOff>509270</xdr:colOff>
      <xdr:row>7</xdr:row>
      <xdr:rowOff>3175</xdr:rowOff>
    </xdr:to>
    <xdr:cxnSp>
      <xdr:nvCxnSpPr>
        <xdr:cNvPr id="18" name="Straight Arrow Connector 17"/>
        <xdr:cNvCxnSpPr/>
      </xdr:nvCxnSpPr>
      <xdr:spPr>
        <a:xfrm flipV="1">
          <a:off x="17952085" y="922020"/>
          <a:ext cx="700405" cy="36131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8"/>
  <sheetViews>
    <sheetView zoomScale="70" zoomScaleNormal="70" workbookViewId="0">
      <selection activeCell="I28" sqref="I28"/>
    </sheetView>
  </sheetViews>
  <sheetFormatPr defaultColWidth="8.88888888888889" defaultRowHeight="14.4"/>
  <cols>
    <col min="5" max="5" width="10.2222222222222" customWidth="1"/>
  </cols>
  <sheetData>
    <row r="1" spans="1:28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>
      <c r="A2" s="30">
        <v>1</v>
      </c>
      <c r="B2" s="30" t="s">
        <v>5</v>
      </c>
      <c r="C2" s="30">
        <v>10</v>
      </c>
      <c r="D2" s="30" t="s">
        <v>6</v>
      </c>
      <c r="E2" s="30">
        <v>0</v>
      </c>
      <c r="F2" s="29"/>
      <c r="G2" s="29"/>
      <c r="H2" s="29"/>
      <c r="I2" s="29"/>
      <c r="K2" s="30">
        <f>I7+1</f>
        <v>11</v>
      </c>
      <c r="L2" s="30"/>
      <c r="M2" s="30">
        <f>K2+8-1</f>
        <v>18</v>
      </c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9">
      <c r="A3" s="30">
        <v>2</v>
      </c>
      <c r="B3" s="30" t="s">
        <v>7</v>
      </c>
      <c r="C3" s="30">
        <v>8</v>
      </c>
      <c r="D3" s="30" t="s">
        <v>5</v>
      </c>
      <c r="E3" s="30">
        <v>4</v>
      </c>
      <c r="G3" s="29"/>
      <c r="H3" s="29"/>
      <c r="I3" s="29"/>
      <c r="J3" s="29"/>
      <c r="K3" s="30"/>
      <c r="L3" s="30" t="s">
        <v>8</v>
      </c>
      <c r="M3" s="30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spans="1:29">
      <c r="A4" s="30">
        <v>3</v>
      </c>
      <c r="B4" s="30" t="s">
        <v>9</v>
      </c>
      <c r="C4" s="30">
        <v>12</v>
      </c>
      <c r="D4" s="30" t="s">
        <v>5</v>
      </c>
      <c r="E4" s="30">
        <v>0</v>
      </c>
      <c r="G4" s="29"/>
      <c r="H4" s="29"/>
      <c r="I4" s="29"/>
      <c r="J4" s="29"/>
      <c r="K4" s="30">
        <f>M4-8+1</f>
        <v>15</v>
      </c>
      <c r="L4" s="30"/>
      <c r="M4" s="30">
        <f>O6-1</f>
        <v>22</v>
      </c>
      <c r="N4" s="29"/>
      <c r="O4" s="31">
        <f>M7+1</f>
        <v>23</v>
      </c>
      <c r="P4" s="31"/>
      <c r="Q4" s="31">
        <f>O4+21-1</f>
        <v>43</v>
      </c>
      <c r="R4" s="29"/>
      <c r="S4" s="29"/>
      <c r="T4" s="29"/>
      <c r="U4" s="29"/>
      <c r="V4" s="29"/>
      <c r="W4" s="29"/>
      <c r="X4" s="29"/>
      <c r="Y4" s="29"/>
      <c r="Z4" s="31">
        <f>Y10+1</f>
        <v>59</v>
      </c>
      <c r="AA4" s="31"/>
      <c r="AB4" s="31">
        <f>Z4+15-1</f>
        <v>73</v>
      </c>
      <c r="AC4" s="29"/>
    </row>
    <row r="5" spans="1:29">
      <c r="A5" s="30">
        <v>4</v>
      </c>
      <c r="B5" s="30" t="s">
        <v>10</v>
      </c>
      <c r="C5" s="30">
        <v>15</v>
      </c>
      <c r="D5" s="30" t="s">
        <v>5</v>
      </c>
      <c r="E5" s="30">
        <v>6</v>
      </c>
      <c r="G5" s="29"/>
      <c r="H5" s="29"/>
      <c r="I5" s="29"/>
      <c r="J5" s="29"/>
      <c r="K5" s="34">
        <f>K4-K2</f>
        <v>4</v>
      </c>
      <c r="L5" s="34"/>
      <c r="M5" s="34">
        <f>M4-M2</f>
        <v>4</v>
      </c>
      <c r="N5" s="29"/>
      <c r="O5" s="31"/>
      <c r="P5" s="31" t="s">
        <v>11</v>
      </c>
      <c r="Q5" s="31"/>
      <c r="R5" s="29"/>
      <c r="S5" s="29"/>
      <c r="T5" s="29"/>
      <c r="U5" s="29"/>
      <c r="V5" s="29"/>
      <c r="W5" s="29"/>
      <c r="X5" s="29"/>
      <c r="Y5" s="29"/>
      <c r="Z5" s="31"/>
      <c r="AA5" s="31" t="s">
        <v>12</v>
      </c>
      <c r="AB5" s="31"/>
      <c r="AC5" s="29"/>
    </row>
    <row r="6" spans="1:29">
      <c r="A6" s="30">
        <v>5</v>
      </c>
      <c r="B6" s="30" t="s">
        <v>13</v>
      </c>
      <c r="C6" s="30">
        <v>21</v>
      </c>
      <c r="D6" s="30" t="s">
        <v>14</v>
      </c>
      <c r="E6" s="30">
        <v>0</v>
      </c>
      <c r="G6" s="29"/>
      <c r="H6" s="29"/>
      <c r="I6" s="29"/>
      <c r="J6" s="29"/>
      <c r="K6" s="29"/>
      <c r="L6" s="29"/>
      <c r="M6" s="29"/>
      <c r="N6" s="29"/>
      <c r="O6" s="31">
        <f>O4</f>
        <v>23</v>
      </c>
      <c r="P6" s="31"/>
      <c r="Q6" s="31">
        <f>Q4</f>
        <v>43</v>
      </c>
      <c r="R6" s="29"/>
      <c r="S6" s="29"/>
      <c r="T6" s="29"/>
      <c r="U6" s="29"/>
      <c r="V6" s="29"/>
      <c r="W6" s="29"/>
      <c r="X6" s="29"/>
      <c r="Y6" s="29"/>
      <c r="Z6" s="31">
        <f>Z4</f>
        <v>59</v>
      </c>
      <c r="AA6" s="31"/>
      <c r="AB6" s="31">
        <f>AB4</f>
        <v>73</v>
      </c>
      <c r="AC6" s="29"/>
    </row>
    <row r="7" spans="1:29">
      <c r="A7" s="30">
        <v>6</v>
      </c>
      <c r="B7" s="30" t="s">
        <v>15</v>
      </c>
      <c r="C7" s="30">
        <v>12</v>
      </c>
      <c r="D7" s="30" t="s">
        <v>10</v>
      </c>
      <c r="E7" s="30">
        <v>6</v>
      </c>
      <c r="G7" s="31">
        <v>1</v>
      </c>
      <c r="H7" s="31"/>
      <c r="I7" s="31">
        <v>10</v>
      </c>
      <c r="J7" s="29"/>
      <c r="K7" s="31">
        <f>I7+1</f>
        <v>11</v>
      </c>
      <c r="L7" s="31"/>
      <c r="M7" s="31">
        <f>K7+12-1</f>
        <v>22</v>
      </c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>
      <c r="A8" s="30">
        <v>7</v>
      </c>
      <c r="B8" s="30" t="s">
        <v>16</v>
      </c>
      <c r="C8" s="30">
        <v>8</v>
      </c>
      <c r="D8" s="30" t="s">
        <v>10</v>
      </c>
      <c r="E8" s="30">
        <v>10</v>
      </c>
      <c r="G8" s="31"/>
      <c r="H8" s="31" t="s">
        <v>17</v>
      </c>
      <c r="I8" s="31"/>
      <c r="J8" s="29"/>
      <c r="K8" s="31"/>
      <c r="L8" s="31" t="s">
        <v>18</v>
      </c>
      <c r="M8" s="31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spans="1:29">
      <c r="A9" s="30">
        <v>8</v>
      </c>
      <c r="B9" s="30" t="s">
        <v>19</v>
      </c>
      <c r="C9" s="30">
        <v>6</v>
      </c>
      <c r="D9" s="30" t="s">
        <v>20</v>
      </c>
      <c r="E9" s="30">
        <v>0</v>
      </c>
      <c r="G9" s="31">
        <f>G7</f>
        <v>1</v>
      </c>
      <c r="H9" s="31"/>
      <c r="I9" s="31">
        <f>I7</f>
        <v>10</v>
      </c>
      <c r="J9" s="29"/>
      <c r="K9" s="31">
        <f>K7</f>
        <v>11</v>
      </c>
      <c r="L9" s="31"/>
      <c r="M9" s="31">
        <f>M7</f>
        <v>22</v>
      </c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spans="1:29">
      <c r="A10" s="30">
        <v>9</v>
      </c>
      <c r="B10" s="30" t="s">
        <v>21</v>
      </c>
      <c r="C10" s="30">
        <v>9</v>
      </c>
      <c r="D10" s="30" t="s">
        <v>19</v>
      </c>
      <c r="E10" s="30">
        <v>0</v>
      </c>
      <c r="G10" s="29"/>
      <c r="H10" s="29"/>
      <c r="I10" s="29"/>
      <c r="J10" s="29"/>
      <c r="K10" s="29"/>
      <c r="L10" s="29"/>
      <c r="M10" s="29"/>
      <c r="N10" s="29"/>
      <c r="O10" s="30">
        <f>M12+1</f>
        <v>26</v>
      </c>
      <c r="P10" s="30"/>
      <c r="Q10" s="30">
        <f>O10+12-1</f>
        <v>37</v>
      </c>
      <c r="R10" s="29"/>
      <c r="S10" s="31">
        <f>Q4+1</f>
        <v>44</v>
      </c>
      <c r="T10" s="31"/>
      <c r="U10" s="31">
        <f>S10+6-1</f>
        <v>49</v>
      </c>
      <c r="V10" s="29"/>
      <c r="W10" s="31">
        <f>U10+1</f>
        <v>50</v>
      </c>
      <c r="X10" s="31"/>
      <c r="Y10" s="31">
        <f>W10+9-1</f>
        <v>58</v>
      </c>
      <c r="Z10" s="29"/>
      <c r="AA10" s="29"/>
      <c r="AB10" s="29"/>
      <c r="AC10" s="29"/>
    </row>
    <row r="11" spans="1:29">
      <c r="A11" s="30">
        <v>10</v>
      </c>
      <c r="B11" s="30" t="s">
        <v>22</v>
      </c>
      <c r="C11" s="30">
        <v>15</v>
      </c>
      <c r="D11" s="30" t="s">
        <v>23</v>
      </c>
      <c r="E11" s="30">
        <v>0</v>
      </c>
      <c r="G11" s="29"/>
      <c r="H11" s="29"/>
      <c r="I11" s="29"/>
      <c r="J11" s="29"/>
      <c r="K11" s="29"/>
      <c r="L11" s="29"/>
      <c r="M11" s="29"/>
      <c r="N11" s="29"/>
      <c r="O11" s="30"/>
      <c r="P11" s="30" t="s">
        <v>24</v>
      </c>
      <c r="Q11" s="30"/>
      <c r="R11" s="29"/>
      <c r="S11" s="31"/>
      <c r="T11" s="31" t="s">
        <v>25</v>
      </c>
      <c r="U11" s="31"/>
      <c r="V11" s="29"/>
      <c r="W11" s="31"/>
      <c r="X11" s="31" t="s">
        <v>26</v>
      </c>
      <c r="Y11" s="31"/>
      <c r="Z11" s="29"/>
      <c r="AA11" s="29"/>
      <c r="AB11" s="29"/>
      <c r="AC11" s="29"/>
    </row>
    <row r="12" spans="7:29">
      <c r="G12" s="29"/>
      <c r="H12" s="29"/>
      <c r="I12" s="29"/>
      <c r="J12" s="29"/>
      <c r="K12" s="30">
        <f>I7+1</f>
        <v>11</v>
      </c>
      <c r="L12" s="30"/>
      <c r="M12" s="30">
        <f>K12+15-1</f>
        <v>25</v>
      </c>
      <c r="N12" s="29"/>
      <c r="O12" s="30">
        <f>Q12-12+1</f>
        <v>32</v>
      </c>
      <c r="P12" s="30"/>
      <c r="Q12" s="30">
        <f>S12-1</f>
        <v>43</v>
      </c>
      <c r="R12" s="29"/>
      <c r="S12" s="31">
        <f>S10</f>
        <v>44</v>
      </c>
      <c r="T12" s="31"/>
      <c r="U12" s="31">
        <f>U10</f>
        <v>49</v>
      </c>
      <c r="V12" s="29"/>
      <c r="W12" s="31">
        <f>W10</f>
        <v>50</v>
      </c>
      <c r="X12" s="31"/>
      <c r="Y12" s="31">
        <f>Y10</f>
        <v>58</v>
      </c>
      <c r="Z12" s="29"/>
      <c r="AA12" s="29"/>
      <c r="AB12" s="29"/>
      <c r="AC12" s="29"/>
    </row>
    <row r="13" spans="7:29">
      <c r="G13" s="29"/>
      <c r="H13" s="29"/>
      <c r="I13" s="29"/>
      <c r="J13" s="29"/>
      <c r="K13" s="30"/>
      <c r="L13" s="30" t="s">
        <v>27</v>
      </c>
      <c r="M13" s="30"/>
      <c r="N13" s="29"/>
      <c r="O13" s="34">
        <f>O12-O10</f>
        <v>6</v>
      </c>
      <c r="P13" s="34"/>
      <c r="Q13" s="34">
        <f>Q12-Q10</f>
        <v>6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spans="7:29">
      <c r="G14" s="29"/>
      <c r="H14" s="29"/>
      <c r="I14" s="29"/>
      <c r="J14" s="29"/>
      <c r="K14" s="30">
        <f>M14-15+1</f>
        <v>17</v>
      </c>
      <c r="L14" s="30"/>
      <c r="M14" s="30">
        <f>O12-1</f>
        <v>31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spans="7:29">
      <c r="G15" s="29"/>
      <c r="H15" s="29"/>
      <c r="I15" s="29"/>
      <c r="J15" s="29"/>
      <c r="K15" s="34">
        <f>K14-K12</f>
        <v>6</v>
      </c>
      <c r="L15" s="34"/>
      <c r="M15" s="34">
        <f>M14-M12</f>
        <v>6</v>
      </c>
      <c r="N15" s="29"/>
      <c r="O15" s="30">
        <f>M12+1</f>
        <v>26</v>
      </c>
      <c r="P15" s="30"/>
      <c r="Q15" s="30">
        <f>O15+8-1</f>
        <v>33</v>
      </c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spans="1:29">
      <c r="A16" s="32" t="s">
        <v>28</v>
      </c>
      <c r="G16" s="29"/>
      <c r="H16" s="29"/>
      <c r="I16" s="29"/>
      <c r="J16" s="29"/>
      <c r="K16" s="29"/>
      <c r="L16" s="29"/>
      <c r="M16" s="29"/>
      <c r="N16" s="29"/>
      <c r="O16" s="30"/>
      <c r="P16" s="30" t="s">
        <v>29</v>
      </c>
      <c r="Q16" s="30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spans="1:29">
      <c r="A17" s="29">
        <v>1</v>
      </c>
      <c r="B17" t="s">
        <v>30</v>
      </c>
      <c r="C17">
        <f>10+8+21+15</f>
        <v>54</v>
      </c>
      <c r="G17" s="29"/>
      <c r="H17" s="29"/>
      <c r="I17" s="29"/>
      <c r="J17" s="29"/>
      <c r="K17" s="29"/>
      <c r="L17" s="29"/>
      <c r="M17" s="29"/>
      <c r="N17" s="29"/>
      <c r="O17" s="30">
        <f>Q17-8+1</f>
        <v>36</v>
      </c>
      <c r="P17" s="30"/>
      <c r="Q17" s="30">
        <f>S12-1</f>
        <v>43</v>
      </c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</row>
    <row r="18" spans="1:29">
      <c r="A18" s="29">
        <v>2</v>
      </c>
      <c r="B18" t="s">
        <v>31</v>
      </c>
      <c r="C18">
        <f>10+8+21+6+9+15</f>
        <v>69</v>
      </c>
      <c r="G18" s="29"/>
      <c r="H18" s="29"/>
      <c r="I18" s="29"/>
      <c r="J18" s="29"/>
      <c r="K18" s="29"/>
      <c r="L18" s="29"/>
      <c r="M18" s="29"/>
      <c r="N18" s="29"/>
      <c r="O18" s="34">
        <f>O17-O15</f>
        <v>10</v>
      </c>
      <c r="P18" s="34"/>
      <c r="Q18" s="34">
        <f>Q17-Q15</f>
        <v>10</v>
      </c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 spans="1:3">
      <c r="A19" s="29">
        <v>3</v>
      </c>
      <c r="B19" t="s">
        <v>32</v>
      </c>
      <c r="C19">
        <f>10+12+21+15</f>
        <v>58</v>
      </c>
    </row>
    <row r="20" spans="1:3">
      <c r="A20" s="33">
        <v>4</v>
      </c>
      <c r="B20" s="8" t="s">
        <v>33</v>
      </c>
      <c r="C20" s="8">
        <f>10+12+21+6+9+15</f>
        <v>73</v>
      </c>
    </row>
    <row r="21" spans="1:3">
      <c r="A21" s="29">
        <v>5</v>
      </c>
      <c r="B21" t="s">
        <v>34</v>
      </c>
      <c r="C21">
        <f>10+15+12+6+9+15</f>
        <v>67</v>
      </c>
    </row>
    <row r="22" spans="1:3">
      <c r="A22" s="29">
        <v>6</v>
      </c>
      <c r="B22" t="s">
        <v>35</v>
      </c>
      <c r="C22">
        <f>10+15+8+6+9+15</f>
        <v>63</v>
      </c>
    </row>
    <row r="28" spans="9:9">
      <c r="I28" t="s">
        <v>36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41"/>
  <sheetViews>
    <sheetView tabSelected="1" zoomScale="70" zoomScaleNormal="70" workbookViewId="0">
      <selection activeCell="E15" sqref="E15"/>
    </sheetView>
  </sheetViews>
  <sheetFormatPr defaultColWidth="8.88888888888889" defaultRowHeight="14.4"/>
  <cols>
    <col min="5" max="5" width="10.4444444444444" customWidth="1"/>
  </cols>
  <sheetData>
    <row r="1" spans="8:35"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8:35"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0">
        <v>71</v>
      </c>
      <c r="Y3" s="10"/>
      <c r="Z3" s="10">
        <v>86</v>
      </c>
      <c r="AA3" s="1"/>
      <c r="AB3" s="1"/>
      <c r="AC3" s="1"/>
      <c r="AD3" s="1"/>
      <c r="AE3" s="1"/>
      <c r="AF3" s="1"/>
      <c r="AG3" s="1"/>
      <c r="AH3" s="1"/>
      <c r="AI3" s="1"/>
    </row>
    <row r="4" spans="1:35">
      <c r="A4" s="3">
        <v>1</v>
      </c>
      <c r="B4" s="3" t="s">
        <v>5</v>
      </c>
      <c r="C4" s="3">
        <v>15</v>
      </c>
      <c r="D4" s="3" t="s">
        <v>6</v>
      </c>
      <c r="E4" s="3"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0"/>
      <c r="Y4" s="10" t="s">
        <v>37</v>
      </c>
      <c r="Z4" s="10"/>
      <c r="AA4" s="1"/>
      <c r="AB4" s="1"/>
      <c r="AC4" s="1"/>
      <c r="AD4" s="1"/>
      <c r="AE4" s="1"/>
      <c r="AF4" s="1"/>
      <c r="AG4" s="1"/>
      <c r="AH4" s="1"/>
      <c r="AI4" s="1"/>
    </row>
    <row r="5" spans="1:35">
      <c r="A5" s="3">
        <v>2</v>
      </c>
      <c r="B5" s="3" t="s">
        <v>7</v>
      </c>
      <c r="C5" s="3">
        <v>22</v>
      </c>
      <c r="D5" s="3" t="s">
        <v>6</v>
      </c>
      <c r="E5" s="21">
        <f>I19-I17</f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0">
        <v>77</v>
      </c>
      <c r="Y5" s="10"/>
      <c r="Z5" s="10">
        <v>92</v>
      </c>
      <c r="AA5" s="1"/>
      <c r="AB5" s="1"/>
      <c r="AC5" s="1"/>
      <c r="AD5" s="1"/>
      <c r="AE5" s="1"/>
      <c r="AF5" s="1"/>
      <c r="AG5" s="1"/>
      <c r="AH5" s="1"/>
      <c r="AI5" s="1"/>
    </row>
    <row r="6" spans="1:35">
      <c r="A6" s="3">
        <v>3</v>
      </c>
      <c r="B6" s="3" t="s">
        <v>9</v>
      </c>
      <c r="C6" s="3">
        <v>11</v>
      </c>
      <c r="D6" s="3" t="s">
        <v>38</v>
      </c>
      <c r="E6" s="21">
        <f>N14-N12</f>
        <v>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>
      <c r="A7" s="3">
        <v>4</v>
      </c>
      <c r="B7" s="3" t="s">
        <v>10</v>
      </c>
      <c r="C7" s="3">
        <v>31</v>
      </c>
      <c r="D7" s="3" t="s">
        <v>5</v>
      </c>
      <c r="E7" s="3">
        <v>0</v>
      </c>
      <c r="H7" s="1"/>
      <c r="I7" s="1"/>
      <c r="J7" s="1"/>
      <c r="K7" s="1"/>
      <c r="L7" s="1"/>
      <c r="M7" s="1"/>
      <c r="N7" s="5">
        <v>16</v>
      </c>
      <c r="O7" s="5"/>
      <c r="P7" s="5">
        <v>46</v>
      </c>
      <c r="Q7" s="1"/>
      <c r="R7" s="1"/>
      <c r="S7" s="5">
        <v>47</v>
      </c>
      <c r="T7" s="5"/>
      <c r="U7" s="5">
        <v>70</v>
      </c>
      <c r="V7" s="1"/>
      <c r="W7" s="1"/>
      <c r="X7" s="1"/>
      <c r="Y7" s="1"/>
      <c r="Z7" s="1"/>
      <c r="AA7" s="1"/>
      <c r="AB7" s="5">
        <v>93</v>
      </c>
      <c r="AC7" s="5"/>
      <c r="AD7" s="5">
        <v>113</v>
      </c>
      <c r="AE7" s="1"/>
      <c r="AF7" s="5">
        <v>114</v>
      </c>
      <c r="AG7" s="5"/>
      <c r="AH7" s="5">
        <v>138</v>
      </c>
      <c r="AI7" s="1"/>
    </row>
    <row r="8" spans="1:35">
      <c r="A8" s="3">
        <v>5</v>
      </c>
      <c r="B8" s="3" t="s">
        <v>13</v>
      </c>
      <c r="C8" s="3">
        <v>12</v>
      </c>
      <c r="D8" s="3" t="s">
        <v>9</v>
      </c>
      <c r="E8" s="21">
        <f>S14-S12</f>
        <v>25</v>
      </c>
      <c r="H8" s="1"/>
      <c r="I8" s="1"/>
      <c r="J8" s="1"/>
      <c r="K8" s="1"/>
      <c r="L8" s="1"/>
      <c r="M8" s="1"/>
      <c r="N8" s="5"/>
      <c r="O8" s="5" t="s">
        <v>39</v>
      </c>
      <c r="P8" s="5"/>
      <c r="Q8" s="1"/>
      <c r="R8" s="1"/>
      <c r="S8" s="5"/>
      <c r="T8" s="5" t="s">
        <v>40</v>
      </c>
      <c r="U8" s="5"/>
      <c r="V8" s="1"/>
      <c r="W8" s="1"/>
      <c r="X8" s="1"/>
      <c r="Y8" s="1"/>
      <c r="Z8" s="1"/>
      <c r="AA8" s="1"/>
      <c r="AB8" s="5"/>
      <c r="AC8" s="5" t="s">
        <v>41</v>
      </c>
      <c r="AD8" s="5"/>
      <c r="AE8" s="1"/>
      <c r="AF8" s="5"/>
      <c r="AG8" s="5" t="s">
        <v>42</v>
      </c>
      <c r="AH8" s="5"/>
      <c r="AI8" s="1"/>
    </row>
    <row r="9" spans="1:35">
      <c r="A9" s="3">
        <v>6</v>
      </c>
      <c r="B9" s="3" t="s">
        <v>15</v>
      </c>
      <c r="C9" s="3">
        <v>34</v>
      </c>
      <c r="D9" s="3" t="s">
        <v>9</v>
      </c>
      <c r="E9" s="3">
        <f>S19-S17</f>
        <v>3</v>
      </c>
      <c r="H9" s="1"/>
      <c r="I9" s="1"/>
      <c r="J9" s="1"/>
      <c r="K9" s="1"/>
      <c r="L9" s="1"/>
      <c r="M9" s="1"/>
      <c r="N9" s="5">
        <v>16</v>
      </c>
      <c r="O9" s="5"/>
      <c r="P9" s="5">
        <v>46</v>
      </c>
      <c r="Q9" s="1"/>
      <c r="R9" s="1"/>
      <c r="S9" s="5">
        <v>47</v>
      </c>
      <c r="T9" s="5"/>
      <c r="U9" s="5">
        <v>70</v>
      </c>
      <c r="V9" s="1"/>
      <c r="W9" s="1"/>
      <c r="X9" s="1"/>
      <c r="Y9" s="1"/>
      <c r="Z9" s="1"/>
      <c r="AA9" s="1"/>
      <c r="AB9" s="5">
        <v>93</v>
      </c>
      <c r="AC9" s="5"/>
      <c r="AD9" s="5">
        <v>113</v>
      </c>
      <c r="AE9" s="1"/>
      <c r="AF9" s="5">
        <v>114</v>
      </c>
      <c r="AG9" s="5"/>
      <c r="AH9" s="5">
        <v>138</v>
      </c>
      <c r="AI9" s="1"/>
    </row>
    <row r="10" spans="1:35">
      <c r="A10" s="3">
        <v>7</v>
      </c>
      <c r="B10" s="3" t="s">
        <v>16</v>
      </c>
      <c r="C10" s="3">
        <v>22</v>
      </c>
      <c r="D10" s="3" t="s">
        <v>43</v>
      </c>
      <c r="E10" s="3">
        <v>0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>
      <c r="A11" s="3">
        <v>8</v>
      </c>
      <c r="B11" s="3" t="s">
        <v>19</v>
      </c>
      <c r="C11" s="3">
        <v>24</v>
      </c>
      <c r="D11" s="3" t="s">
        <v>10</v>
      </c>
      <c r="E11" s="3">
        <v>0</v>
      </c>
      <c r="H11" s="1"/>
      <c r="I11" s="26">
        <v>1</v>
      </c>
      <c r="J11" s="26"/>
      <c r="K11" s="26">
        <v>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>
      <c r="A12" s="3">
        <v>9</v>
      </c>
      <c r="B12" s="3" t="s">
        <v>21</v>
      </c>
      <c r="C12" s="3">
        <v>16</v>
      </c>
      <c r="D12" s="3" t="s">
        <v>44</v>
      </c>
      <c r="E12" s="21">
        <f>X5-X3</f>
        <v>6</v>
      </c>
      <c r="H12" s="1"/>
      <c r="I12" s="26"/>
      <c r="J12" s="26" t="s">
        <v>45</v>
      </c>
      <c r="K12" s="26"/>
      <c r="L12" s="1"/>
      <c r="M12" s="1"/>
      <c r="N12" s="10">
        <v>23</v>
      </c>
      <c r="O12" s="10"/>
      <c r="P12" s="10">
        <v>33</v>
      </c>
      <c r="Q12" s="1"/>
      <c r="R12" s="1"/>
      <c r="S12" s="10">
        <v>34</v>
      </c>
      <c r="T12" s="10"/>
      <c r="U12" s="10">
        <v>45</v>
      </c>
      <c r="V12" s="1"/>
      <c r="W12" s="1"/>
      <c r="X12" s="5">
        <v>71</v>
      </c>
      <c r="Y12" s="5"/>
      <c r="Z12" s="5">
        <v>92</v>
      </c>
      <c r="AA12" s="1"/>
      <c r="AB12" s="1"/>
      <c r="AC12" s="1"/>
      <c r="AD12" s="1"/>
      <c r="AE12" s="1"/>
      <c r="AF12" s="1"/>
      <c r="AG12" s="1"/>
      <c r="AH12" s="1"/>
      <c r="AI12" s="1"/>
    </row>
    <row r="13" spans="1:35">
      <c r="A13" s="3">
        <v>10</v>
      </c>
      <c r="B13" s="3" t="s">
        <v>22</v>
      </c>
      <c r="C13" s="3">
        <v>21</v>
      </c>
      <c r="D13" s="3" t="s">
        <v>46</v>
      </c>
      <c r="E13" s="3">
        <v>0</v>
      </c>
      <c r="H13" s="1"/>
      <c r="I13" s="26">
        <v>1</v>
      </c>
      <c r="J13" s="26"/>
      <c r="K13" s="26">
        <v>15</v>
      </c>
      <c r="L13" s="1"/>
      <c r="M13" s="1"/>
      <c r="N13" s="10"/>
      <c r="O13" s="10" t="s">
        <v>47</v>
      </c>
      <c r="P13" s="10"/>
      <c r="Q13" s="1"/>
      <c r="R13" s="1"/>
      <c r="S13" s="10"/>
      <c r="T13" s="10" t="s">
        <v>48</v>
      </c>
      <c r="U13" s="10"/>
      <c r="V13" s="1"/>
      <c r="W13" s="1"/>
      <c r="X13" s="5"/>
      <c r="Y13" s="5" t="s">
        <v>49</v>
      </c>
      <c r="Z13" s="5"/>
      <c r="AA13" s="1"/>
      <c r="AB13" s="1"/>
      <c r="AC13" s="1"/>
      <c r="AD13" s="1"/>
      <c r="AE13" s="1"/>
      <c r="AF13" s="1"/>
      <c r="AG13" s="1"/>
      <c r="AH13" s="1"/>
      <c r="AI13" s="1"/>
    </row>
    <row r="14" spans="1:35">
      <c r="A14" s="3">
        <v>11</v>
      </c>
      <c r="B14" s="3" t="s">
        <v>50</v>
      </c>
      <c r="C14" s="3">
        <v>25</v>
      </c>
      <c r="D14" s="3" t="s">
        <v>22</v>
      </c>
      <c r="E14" s="3">
        <v>0</v>
      </c>
      <c r="H14" s="1"/>
      <c r="I14" s="1"/>
      <c r="J14" s="1"/>
      <c r="K14" s="1"/>
      <c r="L14" s="1"/>
      <c r="M14" s="1"/>
      <c r="N14" s="10">
        <v>26</v>
      </c>
      <c r="O14" s="10"/>
      <c r="P14" s="10">
        <v>36</v>
      </c>
      <c r="Q14" s="1"/>
      <c r="R14" s="1"/>
      <c r="S14" s="10">
        <v>59</v>
      </c>
      <c r="T14" s="10"/>
      <c r="U14" s="10">
        <v>70</v>
      </c>
      <c r="V14" s="1"/>
      <c r="W14" s="1"/>
      <c r="X14" s="5">
        <v>71</v>
      </c>
      <c r="Y14" s="5"/>
      <c r="Z14" s="5">
        <v>92</v>
      </c>
      <c r="AA14" s="1"/>
      <c r="AB14" s="1"/>
      <c r="AC14" s="1"/>
      <c r="AD14" s="1"/>
      <c r="AE14" s="1"/>
      <c r="AF14" s="1"/>
      <c r="AG14" s="1"/>
      <c r="AH14" s="1"/>
      <c r="AI14" s="1"/>
    </row>
    <row r="15" spans="1:35">
      <c r="A15" s="3">
        <v>12</v>
      </c>
      <c r="B15" s="3" t="s">
        <v>51</v>
      </c>
      <c r="C15" s="3">
        <v>1</v>
      </c>
      <c r="D15" s="3" t="s">
        <v>52</v>
      </c>
      <c r="E15" s="21">
        <f>AF17-AF15</f>
        <v>25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0">
        <v>113</v>
      </c>
      <c r="AG15" s="10"/>
      <c r="AH15" s="10">
        <v>113</v>
      </c>
      <c r="AI15" s="1"/>
    </row>
    <row r="16" spans="8:35"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0"/>
      <c r="AG16" s="10" t="s">
        <v>53</v>
      </c>
      <c r="AH16" s="10"/>
      <c r="AI16" s="1"/>
    </row>
    <row r="17" spans="8:35">
      <c r="H17" s="1"/>
      <c r="I17" s="10">
        <v>1</v>
      </c>
      <c r="J17" s="10"/>
      <c r="K17" s="10">
        <v>22</v>
      </c>
      <c r="L17" s="1"/>
      <c r="M17" s="1"/>
      <c r="N17" s="27"/>
      <c r="O17" s="27"/>
      <c r="P17" s="27"/>
      <c r="Q17" s="1"/>
      <c r="R17" s="1"/>
      <c r="S17" s="10">
        <v>34</v>
      </c>
      <c r="T17" s="10"/>
      <c r="U17" s="10">
        <v>67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0">
        <v>138</v>
      </c>
      <c r="AG17" s="10"/>
      <c r="AH17" s="10">
        <v>138</v>
      </c>
      <c r="AI17" s="1"/>
    </row>
    <row r="18" spans="8:35">
      <c r="H18" s="1"/>
      <c r="I18" s="10"/>
      <c r="J18" s="10" t="s">
        <v>54</v>
      </c>
      <c r="K18" s="10"/>
      <c r="L18" s="1"/>
      <c r="M18" s="1"/>
      <c r="N18" s="27"/>
      <c r="O18" s="27"/>
      <c r="P18" s="27"/>
      <c r="Q18" s="1"/>
      <c r="R18" s="1"/>
      <c r="S18" s="10"/>
      <c r="T18" s="10" t="s">
        <v>55</v>
      </c>
      <c r="U18" s="10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8:35">
      <c r="H19" s="1"/>
      <c r="I19" s="10">
        <v>4</v>
      </c>
      <c r="J19" s="10"/>
      <c r="K19" s="10">
        <v>25</v>
      </c>
      <c r="L19" s="1"/>
      <c r="M19" s="1"/>
      <c r="N19" s="27"/>
      <c r="O19" s="27"/>
      <c r="P19" s="27"/>
      <c r="Q19" s="1"/>
      <c r="R19" s="1"/>
      <c r="S19" s="10">
        <v>37</v>
      </c>
      <c r="T19" s="10"/>
      <c r="U19" s="10">
        <v>70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8:35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8:35"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8:35"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">
      <c r="A23" s="22" t="s">
        <v>56</v>
      </c>
      <c r="B23" s="1"/>
      <c r="C23" s="1"/>
    </row>
    <row r="24" spans="1:6">
      <c r="A24" s="1">
        <v>1</v>
      </c>
      <c r="B24" s="23" t="s">
        <v>57</v>
      </c>
      <c r="C24" s="1">
        <v>108</v>
      </c>
      <c r="D24">
        <v>19</v>
      </c>
      <c r="E24" t="s">
        <v>58</v>
      </c>
      <c r="F24">
        <f>SUM(15,31,16,21,1)</f>
        <v>84</v>
      </c>
    </row>
    <row r="25" spans="1:6">
      <c r="A25" s="1">
        <v>2</v>
      </c>
      <c r="B25" s="23" t="s">
        <v>59</v>
      </c>
      <c r="C25" s="1">
        <f>SUM(15,31,24,16,21,25)</f>
        <v>132</v>
      </c>
      <c r="D25">
        <v>20</v>
      </c>
      <c r="E25" t="s">
        <v>60</v>
      </c>
      <c r="F25">
        <f>SUM(15,31,24,16,21,1)</f>
        <v>108</v>
      </c>
    </row>
    <row r="26" spans="1:6">
      <c r="A26" s="1">
        <v>3</v>
      </c>
      <c r="B26" s="23" t="s">
        <v>61</v>
      </c>
      <c r="C26" s="1">
        <f>SUM(15,31,24,21,25)</f>
        <v>116</v>
      </c>
      <c r="D26">
        <v>21</v>
      </c>
      <c r="E26" t="s">
        <v>62</v>
      </c>
      <c r="F26">
        <f>SUM(15,31,24,21,1)</f>
        <v>92</v>
      </c>
    </row>
    <row r="27" spans="1:3">
      <c r="A27" s="24">
        <v>4</v>
      </c>
      <c r="B27" s="25" t="s">
        <v>63</v>
      </c>
      <c r="C27" s="24">
        <f>SUM(15,31,24,22,21,25)</f>
        <v>138</v>
      </c>
    </row>
    <row r="28" spans="1:3">
      <c r="A28" s="1">
        <v>5</v>
      </c>
      <c r="B28" s="23" t="s">
        <v>64</v>
      </c>
      <c r="C28" s="1">
        <f>SUM(15,31,24,22,21,1)</f>
        <v>114</v>
      </c>
    </row>
    <row r="29" spans="1:3">
      <c r="A29" s="1">
        <v>6</v>
      </c>
      <c r="B29" s="23" t="s">
        <v>65</v>
      </c>
      <c r="C29" s="1">
        <f>SUM(15,31,24,22,1)</f>
        <v>93</v>
      </c>
    </row>
    <row r="30" spans="1:3">
      <c r="A30" s="1">
        <v>7</v>
      </c>
      <c r="B30" s="23" t="s">
        <v>66</v>
      </c>
      <c r="C30" s="1">
        <f>SUM(15,11,12,22,21,25)</f>
        <v>106</v>
      </c>
    </row>
    <row r="31" spans="1:3">
      <c r="A31" s="1">
        <v>8</v>
      </c>
      <c r="B31" s="23" t="s">
        <v>67</v>
      </c>
      <c r="C31" s="1">
        <f>SUM(15,11,12,22,21,1)</f>
        <v>82</v>
      </c>
    </row>
    <row r="32" spans="1:3">
      <c r="A32" s="1">
        <v>9</v>
      </c>
      <c r="B32" s="23" t="s">
        <v>68</v>
      </c>
      <c r="C32" s="1">
        <f>SUM(15,11,12,22,1)</f>
        <v>61</v>
      </c>
    </row>
    <row r="33" spans="1:3">
      <c r="A33" s="1">
        <v>10</v>
      </c>
      <c r="B33" s="23" t="s">
        <v>69</v>
      </c>
      <c r="C33" s="1">
        <f>SUM(15,11,34,22,21,25)</f>
        <v>128</v>
      </c>
    </row>
    <row r="34" spans="1:3">
      <c r="A34" s="1">
        <v>11</v>
      </c>
      <c r="B34" s="23" t="s">
        <v>70</v>
      </c>
      <c r="C34" s="1">
        <f>SUM(15,11,34,22,21,1)</f>
        <v>104</v>
      </c>
    </row>
    <row r="35" spans="1:3">
      <c r="A35" s="1">
        <v>12</v>
      </c>
      <c r="B35" s="23" t="s">
        <v>71</v>
      </c>
      <c r="C35" s="1">
        <f>SUM(15,11,34,22,1)</f>
        <v>83</v>
      </c>
    </row>
    <row r="36" spans="1:3">
      <c r="A36" s="1">
        <v>13</v>
      </c>
      <c r="B36" s="23" t="s">
        <v>72</v>
      </c>
      <c r="C36" s="1">
        <f>SUM(22,11,12,22,21,25)</f>
        <v>113</v>
      </c>
    </row>
    <row r="37" spans="1:3">
      <c r="A37" s="1">
        <v>14</v>
      </c>
      <c r="B37" s="23" t="s">
        <v>73</v>
      </c>
      <c r="C37" s="1">
        <f>SUM(22,11,12,22,21,1)</f>
        <v>89</v>
      </c>
    </row>
    <row r="38" spans="1:3">
      <c r="A38" s="1">
        <v>15</v>
      </c>
      <c r="B38" s="23" t="s">
        <v>74</v>
      </c>
      <c r="C38" s="1">
        <f>SUM(22,11,12,22,1)</f>
        <v>68</v>
      </c>
    </row>
    <row r="39" spans="1:3">
      <c r="A39" s="1">
        <v>16</v>
      </c>
      <c r="B39" s="23" t="s">
        <v>75</v>
      </c>
      <c r="C39" s="1">
        <f>SUM(22,11,34,22,21,25)</f>
        <v>135</v>
      </c>
    </row>
    <row r="40" spans="1:3">
      <c r="A40" s="1">
        <v>17</v>
      </c>
      <c r="B40" s="23" t="s">
        <v>76</v>
      </c>
      <c r="C40" s="1">
        <f>SUM(22,11,34,22,21,1)</f>
        <v>111</v>
      </c>
    </row>
    <row r="41" spans="1:3">
      <c r="A41" s="1">
        <v>18</v>
      </c>
      <c r="B41" s="23" t="s">
        <v>77</v>
      </c>
      <c r="C41" s="1">
        <f>SUM(22,11,34,22,1)</f>
        <v>90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0"/>
  <sheetViews>
    <sheetView zoomScale="70" zoomScaleNormal="70" workbookViewId="0">
      <selection activeCell="AD24" sqref="AD24"/>
    </sheetView>
  </sheetViews>
  <sheetFormatPr defaultColWidth="9.22222222222222" defaultRowHeight="15" customHeight="1"/>
  <cols>
    <col min="5" max="5" width="10" customWidth="1"/>
    <col min="8" max="8" width="9.11111111111111" customWidth="1"/>
  </cols>
  <sheetData>
    <row r="1" customHeight="1" spans="1:1">
      <c r="A1" t="s">
        <v>78</v>
      </c>
    </row>
    <row r="3" customHeight="1" spans="1:36">
      <c r="A3" s="12" t="s">
        <v>0</v>
      </c>
      <c r="B3" s="12" t="s">
        <v>1</v>
      </c>
      <c r="C3" s="12" t="s">
        <v>2</v>
      </c>
      <c r="D3" s="12" t="s">
        <v>3</v>
      </c>
      <c r="E3" s="12" t="s">
        <v>79</v>
      </c>
      <c r="H3" s="1"/>
      <c r="I3" s="1"/>
      <c r="J3" s="1"/>
      <c r="K3" s="1"/>
      <c r="L3" s="1"/>
      <c r="M3" s="1"/>
      <c r="N3" s="1"/>
      <c r="O3" s="1"/>
      <c r="P3" s="10">
        <v>24</v>
      </c>
      <c r="Q3" s="10"/>
      <c r="R3" s="10">
        <f>P3+21-1</f>
        <v>44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customHeight="1" spans="1:36">
      <c r="A4" s="3">
        <v>1</v>
      </c>
      <c r="B4" s="3" t="s">
        <v>5</v>
      </c>
      <c r="C4" s="3">
        <v>10</v>
      </c>
      <c r="D4" s="3" t="s">
        <v>6</v>
      </c>
      <c r="E4" s="13">
        <v>0</v>
      </c>
      <c r="H4" s="1"/>
      <c r="I4" s="1"/>
      <c r="J4" s="1"/>
      <c r="K4" s="1"/>
      <c r="L4" s="1"/>
      <c r="M4" s="1"/>
      <c r="N4" s="1"/>
      <c r="O4" s="1"/>
      <c r="P4" s="10"/>
      <c r="Q4" s="10" t="s">
        <v>80</v>
      </c>
      <c r="R4" s="10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customHeight="1" spans="1:36">
      <c r="A5" s="3">
        <v>2</v>
      </c>
      <c r="B5" s="3" t="s">
        <v>7</v>
      </c>
      <c r="C5" s="3">
        <v>13</v>
      </c>
      <c r="D5" s="3" t="s">
        <v>5</v>
      </c>
      <c r="E5" s="14">
        <v>12</v>
      </c>
      <c r="H5" s="1"/>
      <c r="I5" s="1"/>
      <c r="J5" s="1"/>
      <c r="K5" s="1"/>
      <c r="L5" s="1"/>
      <c r="M5" s="1"/>
      <c r="N5" s="1"/>
      <c r="O5" s="1"/>
      <c r="P5" s="10">
        <f>R5-21+1</f>
        <v>36</v>
      </c>
      <c r="Q5" s="10"/>
      <c r="R5" s="10">
        <f>U14-1</f>
        <v>56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customHeight="1" spans="1:36">
      <c r="A6" s="3">
        <v>3</v>
      </c>
      <c r="B6" s="3" t="s">
        <v>9</v>
      </c>
      <c r="C6" s="3">
        <v>21</v>
      </c>
      <c r="D6" s="3" t="s">
        <v>7</v>
      </c>
      <c r="E6" s="14">
        <v>12</v>
      </c>
      <c r="H6" s="1"/>
      <c r="I6" s="1"/>
      <c r="J6" s="1"/>
      <c r="K6" s="1"/>
      <c r="L6" s="1"/>
      <c r="M6" s="1"/>
      <c r="N6" s="1"/>
      <c r="O6" s="1"/>
      <c r="P6" s="15">
        <f>P5-P3</f>
        <v>12</v>
      </c>
      <c r="Q6" s="15"/>
      <c r="R6" s="15">
        <f>R5-R3</f>
        <v>12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customHeight="1" spans="1:36">
      <c r="A7" s="3">
        <v>4</v>
      </c>
      <c r="B7" s="3" t="s">
        <v>10</v>
      </c>
      <c r="C7" s="3">
        <v>22</v>
      </c>
      <c r="D7" s="3" t="s">
        <v>7</v>
      </c>
      <c r="E7" s="14">
        <v>87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customHeight="1" spans="1:36">
      <c r="A8" s="3">
        <v>5</v>
      </c>
      <c r="B8" s="3" t="s">
        <v>13</v>
      </c>
      <c r="C8" s="3">
        <v>15</v>
      </c>
      <c r="D8" s="3" t="s">
        <v>5</v>
      </c>
      <c r="E8" s="13">
        <v>0</v>
      </c>
      <c r="H8" s="1"/>
      <c r="I8" s="1"/>
      <c r="J8" s="1"/>
      <c r="K8" s="1"/>
      <c r="L8" s="10">
        <v>11</v>
      </c>
      <c r="M8" s="10"/>
      <c r="N8" s="10">
        <f>L8+13-1</f>
        <v>23</v>
      </c>
      <c r="O8" s="1"/>
      <c r="P8" s="1"/>
      <c r="Q8" s="1"/>
      <c r="R8" s="1"/>
      <c r="S8" s="1"/>
      <c r="T8" s="1"/>
      <c r="U8" s="1"/>
      <c r="V8" s="1"/>
      <c r="W8" s="1"/>
      <c r="X8" s="1"/>
      <c r="Y8" s="19">
        <f>W12+1</f>
        <v>72</v>
      </c>
      <c r="Z8" s="19"/>
      <c r="AA8" s="19">
        <f>Y8+22-1</f>
        <v>93</v>
      </c>
      <c r="AB8" s="1"/>
      <c r="AC8" s="1"/>
      <c r="AD8" s="1"/>
      <c r="AE8" s="1"/>
      <c r="AF8" s="1"/>
      <c r="AG8" s="1"/>
      <c r="AH8" s="1"/>
      <c r="AI8" s="1"/>
      <c r="AJ8" s="1"/>
    </row>
    <row r="9" customHeight="1" spans="1:36">
      <c r="A9" s="3">
        <v>6</v>
      </c>
      <c r="B9" s="3" t="s">
        <v>15</v>
      </c>
      <c r="C9" s="3">
        <v>31</v>
      </c>
      <c r="D9" s="3" t="s">
        <v>13</v>
      </c>
      <c r="E9" s="13">
        <v>0</v>
      </c>
      <c r="H9" s="1"/>
      <c r="I9" s="1"/>
      <c r="J9" s="1"/>
      <c r="K9" s="1"/>
      <c r="L9" s="10"/>
      <c r="M9" s="10" t="s">
        <v>81</v>
      </c>
      <c r="N9" s="10"/>
      <c r="O9" s="1"/>
      <c r="P9" s="1"/>
      <c r="Q9" s="1"/>
      <c r="R9" s="1"/>
      <c r="S9" s="1"/>
      <c r="T9" s="1"/>
      <c r="U9" s="1"/>
      <c r="V9" s="1"/>
      <c r="W9" s="1"/>
      <c r="X9" s="1"/>
      <c r="Y9" s="19"/>
      <c r="Z9" s="19" t="s">
        <v>82</v>
      </c>
      <c r="AA9" s="19"/>
      <c r="AB9" s="1"/>
      <c r="AC9" s="1"/>
      <c r="AD9" s="1"/>
      <c r="AE9" s="1"/>
      <c r="AF9" s="1"/>
      <c r="AG9" s="1"/>
      <c r="AH9" s="1"/>
      <c r="AI9" s="1"/>
      <c r="AJ9" s="1"/>
    </row>
    <row r="10" customHeight="1" spans="1:36">
      <c r="A10" s="3">
        <v>7</v>
      </c>
      <c r="B10" s="3" t="s">
        <v>16</v>
      </c>
      <c r="C10" s="3">
        <v>18</v>
      </c>
      <c r="D10" s="3" t="s">
        <v>13</v>
      </c>
      <c r="E10" s="14">
        <v>13</v>
      </c>
      <c r="H10" s="1"/>
      <c r="I10" s="1"/>
      <c r="J10" s="1"/>
      <c r="K10" s="1"/>
      <c r="L10" s="10">
        <f>N10-13+1</f>
        <v>23</v>
      </c>
      <c r="M10" s="10"/>
      <c r="N10" s="10">
        <f>P5-1</f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9">
        <f>AA10-22+1</f>
        <v>111</v>
      </c>
      <c r="Z10" s="19"/>
      <c r="AA10" s="19">
        <v>132</v>
      </c>
      <c r="AB10" s="1"/>
      <c r="AC10" s="1"/>
      <c r="AD10" s="1"/>
      <c r="AE10" s="1"/>
      <c r="AF10" s="1"/>
      <c r="AG10" s="1"/>
      <c r="AH10" s="1"/>
      <c r="AI10" s="1"/>
      <c r="AJ10" s="1"/>
    </row>
    <row r="11" customHeight="1" spans="1:36">
      <c r="A11" s="3">
        <v>8</v>
      </c>
      <c r="B11" s="3" t="s">
        <v>19</v>
      </c>
      <c r="C11" s="3">
        <v>15</v>
      </c>
      <c r="D11" s="3" t="s">
        <v>83</v>
      </c>
      <c r="E11" s="13">
        <v>0</v>
      </c>
      <c r="H11" s="1"/>
      <c r="I11" s="1"/>
      <c r="J11" s="1"/>
      <c r="K11" s="1"/>
      <c r="L11" s="15">
        <f>L10-L8</f>
        <v>12</v>
      </c>
      <c r="M11" s="15"/>
      <c r="N11" s="15">
        <f>N10-N8</f>
        <v>12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5">
        <f>Y10-Y8</f>
        <v>39</v>
      </c>
      <c r="Z11" s="15"/>
      <c r="AA11" s="15">
        <f>AA10-AA8</f>
        <v>39</v>
      </c>
      <c r="AB11" s="1"/>
      <c r="AC11" s="1"/>
      <c r="AD11" s="1"/>
      <c r="AE11" s="1"/>
      <c r="AF11" s="1"/>
      <c r="AG11" s="1"/>
      <c r="AH11" s="1"/>
      <c r="AI11" s="1"/>
      <c r="AJ11" s="1"/>
    </row>
    <row r="12" customHeight="1" spans="1:36">
      <c r="A12" s="3">
        <v>9</v>
      </c>
      <c r="B12" s="3" t="s">
        <v>21</v>
      </c>
      <c r="C12" s="3">
        <v>22</v>
      </c>
      <c r="D12" s="3" t="s">
        <v>19</v>
      </c>
      <c r="E12" s="14">
        <v>39</v>
      </c>
      <c r="H12" s="1"/>
      <c r="I12" s="1"/>
      <c r="J12" s="1"/>
      <c r="K12" s="1"/>
      <c r="L12" s="1"/>
      <c r="M12" s="1"/>
      <c r="N12" s="1"/>
      <c r="O12" s="1"/>
      <c r="P12" s="10">
        <v>24</v>
      </c>
      <c r="Q12" s="10"/>
      <c r="R12" s="10">
        <f>P12+22-1</f>
        <v>45</v>
      </c>
      <c r="S12" s="1"/>
      <c r="T12" s="1"/>
      <c r="U12" s="17">
        <f>R21+1</f>
        <v>57</v>
      </c>
      <c r="V12" s="17"/>
      <c r="W12" s="17">
        <f>U12+15-1</f>
        <v>71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customHeight="1" spans="1:36">
      <c r="A13" s="3">
        <v>10</v>
      </c>
      <c r="B13" s="3" t="s">
        <v>84</v>
      </c>
      <c r="C13" s="3">
        <v>24</v>
      </c>
      <c r="D13" s="3" t="s">
        <v>19</v>
      </c>
      <c r="E13" s="13">
        <v>0</v>
      </c>
      <c r="H13" s="5">
        <v>1</v>
      </c>
      <c r="I13" s="5"/>
      <c r="J13" s="5">
        <v>10</v>
      </c>
      <c r="K13" s="1"/>
      <c r="L13" s="1"/>
      <c r="M13" s="1"/>
      <c r="N13" s="1"/>
      <c r="O13" s="1"/>
      <c r="P13" s="10"/>
      <c r="Q13" s="10" t="s">
        <v>85</v>
      </c>
      <c r="R13" s="10"/>
      <c r="S13" s="1"/>
      <c r="T13" s="1"/>
      <c r="U13" s="17"/>
      <c r="V13" s="17" t="s">
        <v>86</v>
      </c>
      <c r="W13" s="17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customHeight="1" spans="1:36">
      <c r="A14" s="3">
        <v>11</v>
      </c>
      <c r="B14" s="3" t="s">
        <v>22</v>
      </c>
      <c r="C14" s="3">
        <v>17</v>
      </c>
      <c r="D14" s="3" t="s">
        <v>84</v>
      </c>
      <c r="E14" s="13">
        <v>0</v>
      </c>
      <c r="H14" s="5"/>
      <c r="I14" s="5" t="s">
        <v>17</v>
      </c>
      <c r="J14" s="5"/>
      <c r="K14" s="1"/>
      <c r="L14" s="1"/>
      <c r="M14" s="1"/>
      <c r="N14" s="1"/>
      <c r="O14" s="1"/>
      <c r="P14" s="10">
        <f>R14-22+1</f>
        <v>111</v>
      </c>
      <c r="Q14" s="10"/>
      <c r="R14" s="10">
        <v>132</v>
      </c>
      <c r="S14" s="1"/>
      <c r="T14" s="1"/>
      <c r="U14" s="17">
        <f>U12</f>
        <v>57</v>
      </c>
      <c r="V14" s="17"/>
      <c r="W14" s="17">
        <f>W12</f>
        <v>71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customHeight="1" spans="1:36">
      <c r="A15" s="3">
        <v>12</v>
      </c>
      <c r="B15" s="3" t="s">
        <v>50</v>
      </c>
      <c r="C15" s="3">
        <v>20</v>
      </c>
      <c r="D15" s="3" t="s">
        <v>5</v>
      </c>
      <c r="E15" s="13">
        <v>0</v>
      </c>
      <c r="H15" s="5">
        <f>H13</f>
        <v>1</v>
      </c>
      <c r="I15" s="5"/>
      <c r="J15" s="5">
        <f>J13</f>
        <v>10</v>
      </c>
      <c r="K15" s="1"/>
      <c r="L15" s="1"/>
      <c r="M15" s="1"/>
      <c r="N15" s="1"/>
      <c r="O15" s="1"/>
      <c r="P15" s="15">
        <f>P14-P12</f>
        <v>87</v>
      </c>
      <c r="Q15" s="15"/>
      <c r="R15" s="15">
        <f>R14-R12</f>
        <v>87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customHeight="1" spans="8:36"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6">
        <f>W14+1</f>
        <v>72</v>
      </c>
      <c r="Z16" s="17"/>
      <c r="AA16" s="17">
        <f>Y16+24-1</f>
        <v>95</v>
      </c>
      <c r="AB16" s="1"/>
      <c r="AC16" s="17">
        <f>AA16+1</f>
        <v>96</v>
      </c>
      <c r="AD16" s="17"/>
      <c r="AE16" s="17">
        <f>AC16+17-1</f>
        <v>112</v>
      </c>
      <c r="AF16" s="1"/>
      <c r="AG16" s="1"/>
      <c r="AH16" s="1"/>
      <c r="AI16" s="1"/>
      <c r="AJ16" s="1"/>
    </row>
    <row r="17" customHeight="1" spans="8:36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7"/>
      <c r="Z17" s="17" t="s">
        <v>87</v>
      </c>
      <c r="AA17" s="17"/>
      <c r="AB17" s="1"/>
      <c r="AC17" s="17"/>
      <c r="AD17" s="17" t="s">
        <v>88</v>
      </c>
      <c r="AE17" s="17"/>
      <c r="AF17" s="1"/>
      <c r="AG17" s="1"/>
      <c r="AH17" s="1"/>
      <c r="AI17" s="1"/>
      <c r="AJ17" s="1"/>
    </row>
    <row r="18" customHeight="1" spans="8:36">
      <c r="H18" s="1"/>
      <c r="I18" s="1"/>
      <c r="J18" s="1"/>
      <c r="K18" s="1"/>
      <c r="L18" s="5">
        <f>J15+1</f>
        <v>11</v>
      </c>
      <c r="M18" s="5"/>
      <c r="N18" s="5">
        <f>L18+15-1</f>
        <v>25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7">
        <f>Y16</f>
        <v>72</v>
      </c>
      <c r="Z18" s="17"/>
      <c r="AA18" s="17">
        <f>AA16</f>
        <v>95</v>
      </c>
      <c r="AB18" s="1"/>
      <c r="AC18" s="17">
        <f>AC16</f>
        <v>96</v>
      </c>
      <c r="AD18" s="17"/>
      <c r="AE18" s="17">
        <f>AE16</f>
        <v>112</v>
      </c>
      <c r="AF18" s="1"/>
      <c r="AG18" s="1"/>
      <c r="AH18" s="1"/>
      <c r="AI18" s="1"/>
      <c r="AJ18" s="1"/>
    </row>
    <row r="19" customHeight="1" spans="8:36">
      <c r="H19" s="1"/>
      <c r="I19" s="1"/>
      <c r="J19" s="1"/>
      <c r="K19" s="1"/>
      <c r="L19" s="5"/>
      <c r="M19" s="5" t="s">
        <v>89</v>
      </c>
      <c r="N19" s="5"/>
      <c r="O19" s="1"/>
      <c r="P19" s="16">
        <f>N20+1</f>
        <v>26</v>
      </c>
      <c r="Q19" s="17"/>
      <c r="R19" s="17">
        <f>P19+31-1</f>
        <v>56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customHeight="1" spans="1:36">
      <c r="A20" s="6" t="s">
        <v>56</v>
      </c>
      <c r="H20" s="1"/>
      <c r="I20" s="1"/>
      <c r="J20" s="1"/>
      <c r="K20" s="1"/>
      <c r="L20" s="5">
        <f>L18</f>
        <v>11</v>
      </c>
      <c r="M20" s="5"/>
      <c r="N20" s="5">
        <f>N18</f>
        <v>25</v>
      </c>
      <c r="O20" s="1"/>
      <c r="P20" s="17"/>
      <c r="Q20" s="17" t="s">
        <v>90</v>
      </c>
      <c r="R20" s="17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customHeight="1" spans="1:36">
      <c r="A21">
        <v>1</v>
      </c>
      <c r="B21" s="7" t="s">
        <v>91</v>
      </c>
      <c r="C21">
        <f>SUM(10,13,21,15,22)</f>
        <v>81</v>
      </c>
      <c r="H21" s="1"/>
      <c r="I21" s="1"/>
      <c r="J21" s="1"/>
      <c r="K21" s="1"/>
      <c r="L21" s="1"/>
      <c r="M21" s="1"/>
      <c r="N21" s="1"/>
      <c r="O21" s="1"/>
      <c r="P21" s="17">
        <f>P19</f>
        <v>26</v>
      </c>
      <c r="Q21" s="17"/>
      <c r="R21" s="17">
        <f>R19</f>
        <v>56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customHeight="1" spans="1:36">
      <c r="A22">
        <v>2</v>
      </c>
      <c r="B22" s="7" t="s">
        <v>92</v>
      </c>
      <c r="C22">
        <f>SUM(10,13,21,15,24,17,20)</f>
        <v>120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customHeight="1" spans="1:36">
      <c r="A23">
        <v>3</v>
      </c>
      <c r="B23" s="7" t="s">
        <v>93</v>
      </c>
      <c r="C23">
        <f>SUM(10,13,22)</f>
        <v>45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customHeight="1" spans="1:36">
      <c r="A24">
        <v>4</v>
      </c>
      <c r="B24" s="7" t="s">
        <v>94</v>
      </c>
      <c r="C24">
        <f>SUM(10,15,15,22)</f>
        <v>62</v>
      </c>
      <c r="H24" s="1"/>
      <c r="I24" s="1"/>
      <c r="J24" s="1"/>
      <c r="K24" s="1"/>
      <c r="L24" s="1"/>
      <c r="M24" s="1"/>
      <c r="N24" s="1"/>
      <c r="O24" s="1"/>
      <c r="P24" s="18">
        <f>N20+1</f>
        <v>26</v>
      </c>
      <c r="Q24" s="19"/>
      <c r="R24" s="19">
        <f>P24+18-1</f>
        <v>43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6">
        <f>AE18+1</f>
        <v>113</v>
      </c>
      <c r="AH24" s="16"/>
      <c r="AI24" s="16">
        <f>AG24+20-1</f>
        <v>132</v>
      </c>
      <c r="AJ24" s="1"/>
    </row>
    <row r="25" customHeight="1" spans="1:36">
      <c r="A25">
        <v>5</v>
      </c>
      <c r="B25" s="7" t="s">
        <v>95</v>
      </c>
      <c r="C25">
        <f>SUM(10,15,31,15,15,22)</f>
        <v>108</v>
      </c>
      <c r="H25" s="1"/>
      <c r="I25" s="1"/>
      <c r="J25" s="1"/>
      <c r="K25" s="1"/>
      <c r="L25" s="1"/>
      <c r="M25" s="1"/>
      <c r="N25" s="1"/>
      <c r="O25" s="1"/>
      <c r="P25" s="19"/>
      <c r="Q25" s="19" t="s">
        <v>96</v>
      </c>
      <c r="R25" s="19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6"/>
      <c r="AH25" s="16" t="s">
        <v>97</v>
      </c>
      <c r="AI25" s="16"/>
      <c r="AJ25" s="1"/>
    </row>
    <row r="26" customHeight="1" spans="1:36">
      <c r="A26" s="8">
        <v>6</v>
      </c>
      <c r="B26" s="9" t="s">
        <v>98</v>
      </c>
      <c r="C26" s="8">
        <f>SUM(10,15,31,15,24,17,20)</f>
        <v>132</v>
      </c>
      <c r="H26" s="1"/>
      <c r="I26" s="1"/>
      <c r="J26" s="1"/>
      <c r="K26" s="1"/>
      <c r="L26" s="1"/>
      <c r="M26" s="1"/>
      <c r="N26" s="1"/>
      <c r="O26" s="1"/>
      <c r="P26" s="19">
        <f>R26-18+1</f>
        <v>39</v>
      </c>
      <c r="Q26" s="19"/>
      <c r="R26" s="19">
        <f>U14-1</f>
        <v>56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6">
        <f>AG24</f>
        <v>113</v>
      </c>
      <c r="AH26" s="16"/>
      <c r="AI26" s="16">
        <f>AI24</f>
        <v>132</v>
      </c>
      <c r="AJ26" s="1"/>
    </row>
    <row r="27" customHeight="1" spans="1:36">
      <c r="A27">
        <v>7</v>
      </c>
      <c r="B27" s="7" t="s">
        <v>99</v>
      </c>
      <c r="C27">
        <f>SUM(10,15,18,15,24,17,20)</f>
        <v>119</v>
      </c>
      <c r="H27" s="1"/>
      <c r="I27" s="1"/>
      <c r="J27" s="1"/>
      <c r="K27" s="1"/>
      <c r="L27" s="1"/>
      <c r="M27" s="1"/>
      <c r="N27" s="1"/>
      <c r="O27" s="1"/>
      <c r="P27" s="15">
        <f>P26-P24</f>
        <v>13</v>
      </c>
      <c r="Q27" s="15"/>
      <c r="R27" s="15">
        <f>R26-R24</f>
        <v>13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customHeight="1" spans="1:36">
      <c r="A28">
        <v>8</v>
      </c>
      <c r="B28" s="7" t="s">
        <v>100</v>
      </c>
      <c r="C28">
        <f>SUM(10,15,18,20)</f>
        <v>63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customHeight="1" spans="8:36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customHeight="1" spans="8:36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20" t="s">
        <v>101</v>
      </c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</sheetData>
  <pageMargins left="0.75" right="0.75" top="1" bottom="1" header="0.5" footer="0.5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35"/>
  <sheetViews>
    <sheetView zoomScale="85" zoomScaleNormal="85" workbookViewId="0">
      <selection activeCell="O8" sqref="O8"/>
    </sheetView>
  </sheetViews>
  <sheetFormatPr defaultColWidth="8.77777777777778" defaultRowHeight="14.4"/>
  <cols>
    <col min="1" max="1" width="5.11111111111111" customWidth="1"/>
    <col min="2" max="2" width="10.2222222222222" customWidth="1"/>
    <col min="3" max="3" width="8.88888888888889" customWidth="1"/>
    <col min="4" max="4" width="9.11111111111111" customWidth="1"/>
    <col min="5" max="5" width="10.2222222222222" customWidth="1"/>
    <col min="7" max="7" width="7" customWidth="1"/>
    <col min="8" max="8" width="5.77777777777778" customWidth="1"/>
    <col min="9" max="9" width="8" customWidth="1"/>
    <col min="11" max="11" width="8.44444444444444" customWidth="1"/>
    <col min="12" max="12" width="5.66666666666667" customWidth="1"/>
    <col min="16" max="16" width="5.77777777777778" customWidth="1"/>
    <col min="20" max="20" width="5.55555555555556" customWidth="1"/>
    <col min="24" max="24" width="5.77777777777778" customWidth="1"/>
    <col min="28" max="28" width="5.55555555555556" customWidth="1"/>
    <col min="32" max="32" width="5.44444444444444" customWidth="1"/>
    <col min="35" max="35" width="6.22222222222222" customWidth="1"/>
  </cols>
  <sheetData>
    <row r="2" spans="7:38"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0">
        <f>Q8+1</f>
        <v>46</v>
      </c>
      <c r="T3" s="10"/>
      <c r="U3" s="10">
        <f>S3+24-1</f>
        <v>69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5">
        <f>AG8+1</f>
        <v>129</v>
      </c>
      <c r="AI3" s="5"/>
      <c r="AJ3" s="5">
        <f>AH3+18-1</f>
        <v>146</v>
      </c>
      <c r="AK3" s="1"/>
      <c r="AL3" s="1"/>
    </row>
    <row r="4" spans="1:38">
      <c r="A4" s="3">
        <v>1</v>
      </c>
      <c r="B4" s="3" t="s">
        <v>5</v>
      </c>
      <c r="C4" s="3">
        <v>10</v>
      </c>
      <c r="D4" s="3" t="s">
        <v>6</v>
      </c>
      <c r="E4" s="3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0"/>
      <c r="T4" s="10" t="s">
        <v>102</v>
      </c>
      <c r="U4" s="10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5"/>
      <c r="AI4" s="5" t="s">
        <v>103</v>
      </c>
      <c r="AJ4" s="5"/>
      <c r="AK4" s="1"/>
      <c r="AL4" s="1"/>
    </row>
    <row r="5" spans="1:38">
      <c r="A5" s="3">
        <v>2</v>
      </c>
      <c r="B5" s="3" t="s">
        <v>7</v>
      </c>
      <c r="C5" s="3">
        <v>13</v>
      </c>
      <c r="D5" s="3" t="s">
        <v>5</v>
      </c>
      <c r="E5" s="3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0">
        <f>U5-24+1</f>
        <v>68</v>
      </c>
      <c r="T5" s="10"/>
      <c r="U5" s="10">
        <f>AA10-1</f>
        <v>91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5">
        <f>AH3</f>
        <v>129</v>
      </c>
      <c r="AI5" s="5"/>
      <c r="AJ5" s="5">
        <f>AJ3</f>
        <v>146</v>
      </c>
      <c r="AK5" s="1"/>
      <c r="AL5" s="1"/>
    </row>
    <row r="6" spans="1:38">
      <c r="A6" s="3">
        <v>3</v>
      </c>
      <c r="B6" s="3" t="s">
        <v>9</v>
      </c>
      <c r="C6" s="3">
        <v>21</v>
      </c>
      <c r="D6" s="3" t="s">
        <v>5</v>
      </c>
      <c r="E6" s="4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1">
        <f>S5-S3</f>
        <v>22</v>
      </c>
      <c r="T6" s="11"/>
      <c r="U6" s="11">
        <f>U5-U3</f>
        <v>22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>
      <c r="A7" s="3">
        <v>4</v>
      </c>
      <c r="B7" s="3" t="s">
        <v>10</v>
      </c>
      <c r="C7" s="3">
        <v>22</v>
      </c>
      <c r="D7" s="3" t="s">
        <v>7</v>
      </c>
      <c r="E7" s="3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>
      <c r="A8" s="3">
        <v>5</v>
      </c>
      <c r="B8" s="3" t="s">
        <v>13</v>
      </c>
      <c r="C8" s="3">
        <v>15</v>
      </c>
      <c r="D8" s="3" t="s">
        <v>104</v>
      </c>
      <c r="E8" s="3">
        <v>0</v>
      </c>
      <c r="G8" s="1"/>
      <c r="H8" s="1"/>
      <c r="I8" s="1"/>
      <c r="J8" s="1"/>
      <c r="K8" s="5">
        <f>I13+1</f>
        <v>11</v>
      </c>
      <c r="L8" s="5"/>
      <c r="M8" s="5">
        <f>K8+13-1</f>
        <v>23</v>
      </c>
      <c r="N8" s="1"/>
      <c r="O8" s="5">
        <f>M8+1</f>
        <v>24</v>
      </c>
      <c r="P8" s="5"/>
      <c r="Q8" s="5">
        <f>O8+22-1</f>
        <v>45</v>
      </c>
      <c r="R8" s="1"/>
      <c r="S8" s="1"/>
      <c r="T8" s="1"/>
      <c r="U8" s="1"/>
      <c r="V8" s="1"/>
      <c r="W8" s="5">
        <f>U13+1</f>
        <v>61</v>
      </c>
      <c r="X8" s="5"/>
      <c r="Y8" s="5">
        <f>W8+31-1</f>
        <v>91</v>
      </c>
      <c r="Z8" s="1"/>
      <c r="AA8" s="5">
        <f>Y8+1</f>
        <v>92</v>
      </c>
      <c r="AB8" s="5"/>
      <c r="AC8" s="5">
        <f>AA8+17-1</f>
        <v>108</v>
      </c>
      <c r="AD8" s="1"/>
      <c r="AE8" s="5">
        <f>AC8+1</f>
        <v>109</v>
      </c>
      <c r="AF8" s="5"/>
      <c r="AG8" s="5">
        <f>AE8+20-1</f>
        <v>128</v>
      </c>
      <c r="AH8" s="1"/>
      <c r="AI8" s="1"/>
      <c r="AJ8" s="1"/>
      <c r="AK8" s="1"/>
      <c r="AL8" s="1"/>
    </row>
    <row r="9" spans="1:38">
      <c r="A9" s="3">
        <v>6</v>
      </c>
      <c r="B9" s="3" t="s">
        <v>15</v>
      </c>
      <c r="C9" s="3">
        <v>31</v>
      </c>
      <c r="D9" s="3" t="s">
        <v>13</v>
      </c>
      <c r="E9" s="3">
        <v>0</v>
      </c>
      <c r="G9" s="1"/>
      <c r="H9" s="1"/>
      <c r="I9" s="1"/>
      <c r="J9" s="1"/>
      <c r="K9" s="5"/>
      <c r="L9" s="5" t="s">
        <v>81</v>
      </c>
      <c r="M9" s="5"/>
      <c r="N9" s="1"/>
      <c r="O9" s="5"/>
      <c r="P9" s="5" t="s">
        <v>85</v>
      </c>
      <c r="Q9" s="5"/>
      <c r="R9" s="1"/>
      <c r="S9" s="1"/>
      <c r="T9" s="1"/>
      <c r="U9" s="1"/>
      <c r="V9" s="1"/>
      <c r="W9" s="5"/>
      <c r="X9" s="5" t="s">
        <v>105</v>
      </c>
      <c r="Y9" s="5"/>
      <c r="Z9" s="1"/>
      <c r="AA9" s="5"/>
      <c r="AB9" s="5" t="s">
        <v>106</v>
      </c>
      <c r="AC9" s="5"/>
      <c r="AD9" s="1"/>
      <c r="AE9" s="5"/>
      <c r="AF9" s="5" t="s">
        <v>107</v>
      </c>
      <c r="AG9" s="5"/>
      <c r="AH9" s="1"/>
      <c r="AI9" s="1"/>
      <c r="AJ9" s="1"/>
      <c r="AK9" s="1"/>
      <c r="AL9" s="1"/>
    </row>
    <row r="10" spans="1:38">
      <c r="A10" s="3">
        <v>7</v>
      </c>
      <c r="B10" s="3" t="s">
        <v>16</v>
      </c>
      <c r="C10" s="3">
        <v>18</v>
      </c>
      <c r="D10" s="3" t="s">
        <v>13</v>
      </c>
      <c r="E10" s="4">
        <v>13</v>
      </c>
      <c r="G10" s="1"/>
      <c r="H10" s="1"/>
      <c r="I10" s="1"/>
      <c r="J10" s="1"/>
      <c r="K10" s="5">
        <f>K8</f>
        <v>11</v>
      </c>
      <c r="L10" s="5"/>
      <c r="M10" s="5">
        <f>M8</f>
        <v>23</v>
      </c>
      <c r="N10" s="1"/>
      <c r="O10" s="5">
        <f>O8</f>
        <v>24</v>
      </c>
      <c r="P10" s="5"/>
      <c r="Q10" s="5">
        <f>Q8</f>
        <v>45</v>
      </c>
      <c r="R10" s="1"/>
      <c r="S10" s="1"/>
      <c r="T10" s="1"/>
      <c r="U10" s="1"/>
      <c r="V10" s="1"/>
      <c r="W10" s="5">
        <f>W8</f>
        <v>61</v>
      </c>
      <c r="X10" s="5"/>
      <c r="Y10" s="5">
        <f>Y8</f>
        <v>91</v>
      </c>
      <c r="Z10" s="1"/>
      <c r="AA10" s="5">
        <f>AA8</f>
        <v>92</v>
      </c>
      <c r="AB10" s="5"/>
      <c r="AC10" s="5">
        <f>AC8</f>
        <v>108</v>
      </c>
      <c r="AD10" s="1"/>
      <c r="AE10" s="5">
        <f>AE8</f>
        <v>109</v>
      </c>
      <c r="AF10" s="5"/>
      <c r="AG10" s="5">
        <f>AG8</f>
        <v>128</v>
      </c>
      <c r="AH10" s="1"/>
      <c r="AI10" s="1"/>
      <c r="AJ10" s="1"/>
      <c r="AK10" s="1"/>
      <c r="AL10" s="1"/>
    </row>
    <row r="11" spans="1:38">
      <c r="A11" s="3">
        <v>8</v>
      </c>
      <c r="B11" s="3" t="s">
        <v>21</v>
      </c>
      <c r="C11" s="3">
        <v>22</v>
      </c>
      <c r="D11" s="3" t="s">
        <v>13</v>
      </c>
      <c r="E11" s="4">
        <v>9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>
      <c r="A12" s="3">
        <v>9</v>
      </c>
      <c r="B12" s="3" t="s">
        <v>84</v>
      </c>
      <c r="C12" s="3">
        <v>24</v>
      </c>
      <c r="D12" s="3" t="s">
        <v>10</v>
      </c>
      <c r="E12" s="4">
        <v>22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>
      <c r="A13" s="3">
        <v>10</v>
      </c>
      <c r="B13" s="3" t="s">
        <v>22</v>
      </c>
      <c r="C13" s="3">
        <v>17</v>
      </c>
      <c r="D13" s="3" t="s">
        <v>108</v>
      </c>
      <c r="E13" s="3">
        <v>0</v>
      </c>
      <c r="G13" s="5">
        <v>1</v>
      </c>
      <c r="H13" s="5"/>
      <c r="I13" s="5">
        <f>G13+10-1</f>
        <v>10</v>
      </c>
      <c r="J13" s="1"/>
      <c r="K13" s="1"/>
      <c r="L13" s="1"/>
      <c r="M13" s="1"/>
      <c r="N13" s="1"/>
      <c r="O13" s="1"/>
      <c r="P13" s="1"/>
      <c r="Q13" s="1"/>
      <c r="R13" s="1"/>
      <c r="S13" s="5">
        <f>Q10+1</f>
        <v>46</v>
      </c>
      <c r="T13" s="5"/>
      <c r="U13" s="5">
        <f>S13+15-1</f>
        <v>60</v>
      </c>
      <c r="V13" s="1"/>
      <c r="W13" s="10">
        <f>U13+1</f>
        <v>61</v>
      </c>
      <c r="X13" s="10"/>
      <c r="Y13" s="10">
        <f>W13+18-1</f>
        <v>78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>
      <c r="A14" s="3">
        <v>11</v>
      </c>
      <c r="B14" s="3" t="s">
        <v>50</v>
      </c>
      <c r="C14" s="3">
        <v>20</v>
      </c>
      <c r="D14" s="3" t="s">
        <v>22</v>
      </c>
      <c r="E14" s="3">
        <v>0</v>
      </c>
      <c r="G14" s="5"/>
      <c r="H14" s="5" t="s">
        <v>109</v>
      </c>
      <c r="I14" s="5"/>
      <c r="J14" s="1"/>
      <c r="K14" s="1"/>
      <c r="L14" s="1"/>
      <c r="M14" s="1"/>
      <c r="N14" s="1"/>
      <c r="O14" s="1"/>
      <c r="P14" s="1"/>
      <c r="Q14" s="1"/>
      <c r="R14" s="1"/>
      <c r="S14" s="5"/>
      <c r="T14" s="5" t="s">
        <v>89</v>
      </c>
      <c r="U14" s="5"/>
      <c r="V14" s="1"/>
      <c r="W14" s="10"/>
      <c r="X14" s="10" t="s">
        <v>110</v>
      </c>
      <c r="Y14" s="10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>
      <c r="A15" s="3">
        <v>12</v>
      </c>
      <c r="B15" s="3" t="s">
        <v>51</v>
      </c>
      <c r="C15" s="3">
        <v>18</v>
      </c>
      <c r="D15" s="3" t="s">
        <v>111</v>
      </c>
      <c r="E15" s="3">
        <v>0</v>
      </c>
      <c r="G15" s="5">
        <f>G13</f>
        <v>1</v>
      </c>
      <c r="H15" s="5"/>
      <c r="I15" s="5">
        <f>I13</f>
        <v>10</v>
      </c>
      <c r="J15" s="1"/>
      <c r="K15" s="1"/>
      <c r="L15" s="1"/>
      <c r="M15" s="1"/>
      <c r="N15" s="1"/>
      <c r="O15" s="1"/>
      <c r="P15" s="1"/>
      <c r="Q15" s="1"/>
      <c r="R15" s="1"/>
      <c r="S15" s="5">
        <f>S13</f>
        <v>46</v>
      </c>
      <c r="T15" s="5"/>
      <c r="U15" s="5">
        <f>U13</f>
        <v>60</v>
      </c>
      <c r="V15" s="1"/>
      <c r="W15" s="10">
        <f>Y15-18+1</f>
        <v>74</v>
      </c>
      <c r="X15" s="10"/>
      <c r="Y15" s="10">
        <f>AA10-1</f>
        <v>91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7:38"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1">
        <f>W15-W13</f>
        <v>13</v>
      </c>
      <c r="X16" s="11"/>
      <c r="Y16" s="11">
        <f>Y15-Y13</f>
        <v>13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7:38"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7:38">
      <c r="G18" s="1"/>
      <c r="H18" s="1"/>
      <c r="I18" s="1"/>
      <c r="J18" s="1"/>
      <c r="K18" s="10">
        <f>I15+1</f>
        <v>11</v>
      </c>
      <c r="L18" s="10"/>
      <c r="M18" s="10">
        <f>K18+21-1</f>
        <v>31</v>
      </c>
      <c r="N18" s="1"/>
      <c r="O18" s="1"/>
      <c r="P18" s="1"/>
      <c r="Q18" s="1"/>
      <c r="R18" s="1"/>
      <c r="S18" s="1"/>
      <c r="T18" s="1"/>
      <c r="U18" s="1"/>
      <c r="V18" s="1"/>
      <c r="W18" s="10">
        <f>U13+1</f>
        <v>61</v>
      </c>
      <c r="X18" s="10"/>
      <c r="Y18" s="10">
        <f>W18+22-1</f>
        <v>82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7:38">
      <c r="G19" s="1"/>
      <c r="H19" s="1"/>
      <c r="I19" s="1"/>
      <c r="J19" s="1"/>
      <c r="K19" s="10"/>
      <c r="L19" s="10" t="s">
        <v>80</v>
      </c>
      <c r="M19" s="10"/>
      <c r="N19" s="1"/>
      <c r="O19" s="1"/>
      <c r="P19" s="1"/>
      <c r="Q19" s="1"/>
      <c r="R19" s="1"/>
      <c r="S19" s="1"/>
      <c r="T19" s="1"/>
      <c r="U19" s="1"/>
      <c r="V19" s="1"/>
      <c r="W19" s="10"/>
      <c r="X19" s="10" t="s">
        <v>112</v>
      </c>
      <c r="Y19" s="10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7:38">
      <c r="G20" s="1"/>
      <c r="H20" s="1"/>
      <c r="I20" s="1"/>
      <c r="J20" s="1"/>
      <c r="K20" s="10">
        <f>M20-21+1</f>
        <v>25</v>
      </c>
      <c r="L20" s="10"/>
      <c r="M20" s="10">
        <f>S15-1</f>
        <v>45</v>
      </c>
      <c r="N20" s="1"/>
      <c r="O20" s="1"/>
      <c r="P20" s="1"/>
      <c r="Q20" s="1"/>
      <c r="R20" s="1"/>
      <c r="S20" s="1"/>
      <c r="T20" s="1"/>
      <c r="U20" s="1"/>
      <c r="V20" s="1"/>
      <c r="W20" s="10">
        <f>Y20-22+1</f>
        <v>70</v>
      </c>
      <c r="X20" s="10"/>
      <c r="Y20" s="10">
        <f>AA10-1</f>
        <v>91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7:38">
      <c r="G21" s="1"/>
      <c r="H21" s="1"/>
      <c r="I21" s="1"/>
      <c r="J21" s="1"/>
      <c r="K21" s="11">
        <f>K20-K18</f>
        <v>14</v>
      </c>
      <c r="L21" s="11"/>
      <c r="M21" s="11">
        <f>M20-M18</f>
        <v>14</v>
      </c>
      <c r="N21" s="1"/>
      <c r="O21" s="1"/>
      <c r="P21" s="1"/>
      <c r="Q21" s="1"/>
      <c r="R21" s="1"/>
      <c r="S21" s="1"/>
      <c r="T21" s="1"/>
      <c r="U21" s="1"/>
      <c r="V21" s="1"/>
      <c r="W21" s="11">
        <f>W20-W18</f>
        <v>9</v>
      </c>
      <c r="X21" s="11"/>
      <c r="Y21" s="11">
        <f>Y20-Y18</f>
        <v>9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>
      <c r="A22" s="6" t="s">
        <v>56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>
      <c r="A23">
        <v>1</v>
      </c>
      <c r="B23" s="7" t="s">
        <v>113</v>
      </c>
      <c r="C23">
        <f>SUM(10,13,22,24,17,20,18)</f>
        <v>124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</row>
    <row r="24" spans="1:38">
      <c r="A24">
        <v>2</v>
      </c>
      <c r="B24" s="7" t="s">
        <v>114</v>
      </c>
      <c r="C24">
        <f>SUM(10,13,22,15,31,18)</f>
        <v>109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</row>
    <row r="25" spans="1:38">
      <c r="A25" s="8">
        <v>3</v>
      </c>
      <c r="B25" s="9" t="s">
        <v>115</v>
      </c>
      <c r="C25" s="8">
        <f>SUM(10,13,22,15,31,17,20,18)</f>
        <v>146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>
      <c r="A26">
        <v>4</v>
      </c>
      <c r="B26" s="7" t="s">
        <v>116</v>
      </c>
      <c r="C26">
        <f>SUM(10,13,22,15,18,17,20,18)</f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>
      <c r="A27">
        <v>5</v>
      </c>
      <c r="B27" s="7" t="s">
        <v>117</v>
      </c>
      <c r="C27" s="7">
        <f>SUM(10,13,22,15,22,17,20,18)</f>
        <v>137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>
      <c r="A28">
        <v>6</v>
      </c>
      <c r="B28" s="7" t="s">
        <v>118</v>
      </c>
      <c r="C28">
        <f>SUM(10,13,15,31,18)</f>
        <v>87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>
      <c r="A29">
        <v>7</v>
      </c>
      <c r="B29" s="7" t="s">
        <v>119</v>
      </c>
      <c r="C29">
        <f>SUM(10,13,15,31,17,20,18)</f>
        <v>124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">
      <c r="A30">
        <v>8</v>
      </c>
      <c r="B30" s="7" t="s">
        <v>120</v>
      </c>
      <c r="C30">
        <f>SUM(10,13,15,18,17,20,18)</f>
        <v>111</v>
      </c>
    </row>
    <row r="31" spans="1:3">
      <c r="A31">
        <v>9</v>
      </c>
      <c r="B31" s="7" t="s">
        <v>121</v>
      </c>
      <c r="C31">
        <f>SUM(10,13,15,22,17,20,18)</f>
        <v>115</v>
      </c>
    </row>
    <row r="32" spans="1:3">
      <c r="A32">
        <v>10</v>
      </c>
      <c r="B32" s="7" t="s">
        <v>122</v>
      </c>
      <c r="C32">
        <f>SUM(10,21,15,31,18)</f>
        <v>95</v>
      </c>
    </row>
    <row r="33" spans="1:3">
      <c r="A33">
        <v>11</v>
      </c>
      <c r="B33" s="7" t="s">
        <v>123</v>
      </c>
      <c r="C33">
        <f>SUM(10,21,15,31,17,20,18)</f>
        <v>132</v>
      </c>
    </row>
    <row r="34" spans="1:3">
      <c r="A34">
        <v>12</v>
      </c>
      <c r="B34" s="7" t="s">
        <v>124</v>
      </c>
      <c r="C34">
        <f>SUM(10,21,15,18,17,20,18)</f>
        <v>119</v>
      </c>
    </row>
    <row r="35" spans="1:3">
      <c r="A35">
        <v>13</v>
      </c>
      <c r="B35" s="7" t="s">
        <v>125</v>
      </c>
      <c r="C35">
        <f>SUM(10,21,15,22,17,20,18)</f>
        <v>123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84343</dc:creator>
  <cp:lastModifiedBy>phamt</cp:lastModifiedBy>
  <dcterms:created xsi:type="dcterms:W3CDTF">2025-02-13T02:27:00Z</dcterms:created>
  <dcterms:modified xsi:type="dcterms:W3CDTF">2025-02-18T22:41:01Z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0B9E4737279544E686CC4376C1581219_11</vt:lpwstr>
  </property>
  <property fmtid="{D5CDD505-2E9C-101B-9397-08002B2CF9AE}" pid="3" name="KSOProductBuildVer">
    <vt:lpwstr>1033-12.2.0.19805</vt:lpwstr>
  </property>
</Properties>
</file>