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9.xml" ContentType="application/vnd.openxmlformats-officedocument.spreadsheetml.comments+xml"/>
  <Override PartName="/xl/pivotTables/pivotTable1.xml" ContentType="application/vnd.openxmlformats-officedocument.spreadsheetml.pivotTable+xml"/>
  <Override PartName="/xl/drawings/drawing3.xml" ContentType="application/vnd.openxmlformats-officedocument.drawing+xml"/>
  <Override PartName="/xl/comments10.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Mine\Data analyst\Github\FData\Nimi_project\"/>
    </mc:Choice>
  </mc:AlternateContent>
  <xr:revisionPtr revIDLastSave="0" documentId="13_ncr:1_{FFB5F7D3-F8FE-4533-8128-4F56352FCCFB}" xr6:coauthVersionLast="47" xr6:coauthVersionMax="47" xr10:uidLastSave="{00000000-0000-0000-0000-000000000000}"/>
  <bookViews>
    <workbookView xWindow="-108" yWindow="-108" windowWidth="23256" windowHeight="13176" xr2:uid="{00000000-000D-0000-FFFF-FFFF00000000}"/>
  </bookViews>
  <sheets>
    <sheet name="Attendee Overview" sheetId="1" r:id="rId1"/>
    <sheet name="OG Attendee Information — Nimi " sheetId="2" r:id="rId2"/>
    <sheet name="OG Loyalty Card Threshold  — Ni" sheetId="3" r:id="rId3"/>
    <sheet name="Soane Attendee Overview" sheetId="4" r:id="rId4"/>
    <sheet name="Progress Tracking — Nimi Challe" sheetId="5" r:id="rId5"/>
    <sheet name="3 Event Attendee List — Nimi Ch" sheetId="6" r:id="rId6"/>
    <sheet name="4 Event Attendee List — Nimi Ch" sheetId="7" r:id="rId7"/>
    <sheet name="5 Event Attendee List — Nimi Ch" sheetId="8" r:id="rId8"/>
    <sheet name="2 Event Attendee List — Nimi Ch" sheetId="9" r:id="rId9"/>
    <sheet name="1 Event Attendee List — Nimi Ch" sheetId="10" r:id="rId10"/>
    <sheet name="Overall Advent #s" sheetId="11" r:id="rId11"/>
    <sheet name="Soane Event" sheetId="12" state="hidden" r:id="rId12"/>
    <sheet name="#1 Sunday Stroll " sheetId="13" state="hidden" r:id="rId13"/>
    <sheet name="WIP Form Submissions (minus tes" sheetId="14" state="hidden" r:id="rId14"/>
    <sheet name=" Overall Advent Charts" sheetId="15" r:id="rId15"/>
  </sheets>
  <definedNames>
    <definedName name="_xlnm._FilterDatabase" localSheetId="14" hidden="1">' Overall Advent Charts'!$A$9:$G$19</definedName>
    <definedName name="_xlnm._FilterDatabase" localSheetId="12" hidden="1">'#1 Sunday Stroll '!$A$1:$I$22</definedName>
    <definedName name="_xlnm._FilterDatabase" localSheetId="9" hidden="1">'1 Event Attendee List — Nimi Ch'!$A$1:$Q$37</definedName>
    <definedName name="_xlnm._FilterDatabase" localSheetId="8" hidden="1">'2 Event Attendee List — Nimi Ch'!$A$1:$Q$8</definedName>
    <definedName name="_xlnm._FilterDatabase" localSheetId="5" hidden="1">'3 Event Attendee List — Nimi Ch'!$A$1:$T$7</definedName>
    <definedName name="_xlnm._FilterDatabase" localSheetId="6" hidden="1">'4 Event Attendee List — Nimi Ch'!$A$1:$Q$5</definedName>
    <definedName name="_xlnm._FilterDatabase" localSheetId="7" hidden="1">'5 Event Attendee List — Nimi Ch'!$A$1:$Q$4</definedName>
    <definedName name="_xlnm._FilterDatabase" localSheetId="0" hidden="1">'Attendee Overview'!$A$1:$Q$77</definedName>
    <definedName name="_xlnm._FilterDatabase" localSheetId="1" hidden="1">'OG Attendee Information — Nimi '!$A$1:$W$17</definedName>
    <definedName name="_xlnm._FilterDatabase" localSheetId="2" hidden="1">'OG Loyalty Card Threshold  — Ni'!$A$1:$W$17</definedName>
    <definedName name="_xlnm._FilterDatabase" localSheetId="4" hidden="1">'Progress Tracking — Nimi Challe'!$A$1:$Q$76</definedName>
    <definedName name="_xlnm._FilterDatabase" localSheetId="3" hidden="1">'Soane Attendee Overview'!$A$1:$Q$77</definedName>
    <definedName name="_xlnm._FilterDatabase" localSheetId="11" hidden="1">'Soane Event'!$A$1:$H$10</definedName>
    <definedName name="_xlnm._FilterDatabase" localSheetId="13" hidden="1">'WIP Form Submissions (minus tes'!$B$1:$G$951</definedName>
  </definedNames>
  <calcPr calcId="191029"/>
  <pivotCaches>
    <pivotCache cacheId="4"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15" l="1"/>
  <c r="J21" i="15"/>
  <c r="I21" i="15"/>
  <c r="H21" i="15"/>
  <c r="F21" i="15"/>
  <c r="C21" i="15"/>
  <c r="B21" i="15"/>
  <c r="G19" i="15"/>
  <c r="G18" i="15"/>
  <c r="G16" i="15"/>
  <c r="G15" i="15"/>
  <c r="G14" i="15"/>
  <c r="G12" i="15"/>
  <c r="B12" i="15"/>
  <c r="G11" i="15"/>
  <c r="G10" i="15"/>
  <c r="F27" i="13"/>
  <c r="F26" i="13"/>
  <c r="H21" i="11"/>
  <c r="G21" i="11"/>
  <c r="F21" i="11"/>
  <c r="E21" i="11"/>
  <c r="D21" i="11"/>
  <c r="C21" i="11"/>
  <c r="L20" i="11"/>
  <c r="K20" i="11"/>
  <c r="J20" i="11"/>
  <c r="I20" i="11" s="1"/>
  <c r="G20" i="11"/>
  <c r="C20" i="11"/>
  <c r="H18" i="11"/>
  <c r="F18" i="11"/>
  <c r="H17" i="11"/>
  <c r="F17" i="11"/>
  <c r="F16" i="11"/>
  <c r="H15" i="11"/>
  <c r="F15" i="11"/>
  <c r="H14" i="11"/>
  <c r="F14" i="11"/>
  <c r="H13" i="11"/>
  <c r="F13" i="11"/>
  <c r="H12" i="11"/>
  <c r="F12" i="11"/>
  <c r="H11" i="11"/>
  <c r="F11" i="11"/>
  <c r="B11" i="11"/>
  <c r="B20" i="11" s="1"/>
  <c r="H10" i="11"/>
  <c r="P39" i="10"/>
  <c r="O39" i="10"/>
  <c r="N39" i="10"/>
  <c r="M39" i="10"/>
  <c r="L39" i="10"/>
  <c r="K39" i="10"/>
  <c r="J39" i="10"/>
  <c r="I39" i="10"/>
  <c r="H39" i="10"/>
  <c r="Q37" i="10"/>
  <c r="Q36" i="10"/>
  <c r="Q35" i="10"/>
  <c r="Q34" i="10"/>
  <c r="Q33" i="10"/>
  <c r="Q32" i="10"/>
  <c r="Q31" i="10"/>
  <c r="Q30" i="10"/>
  <c r="Q29" i="10"/>
  <c r="Q28" i="10"/>
  <c r="Q27" i="10"/>
  <c r="Q26" i="10"/>
  <c r="Q25" i="10"/>
  <c r="Q24" i="10"/>
  <c r="Q23" i="10"/>
  <c r="Q22" i="10"/>
  <c r="Q21" i="10"/>
  <c r="Q20" i="10"/>
  <c r="Q19" i="10"/>
  <c r="Q18" i="10"/>
  <c r="Q17" i="10"/>
  <c r="C17" i="10"/>
  <c r="Q16" i="10"/>
  <c r="Q15" i="10"/>
  <c r="Q14" i="10"/>
  <c r="Q13" i="10"/>
  <c r="Q12" i="10"/>
  <c r="Q11" i="10"/>
  <c r="Q10" i="10"/>
  <c r="Q9" i="10"/>
  <c r="Q8" i="10"/>
  <c r="Q7" i="10"/>
  <c r="Q6" i="10"/>
  <c r="Q5" i="10"/>
  <c r="Q4" i="10"/>
  <c r="Q3" i="10"/>
  <c r="Q2" i="10"/>
  <c r="P10" i="9"/>
  <c r="O10" i="9"/>
  <c r="N10" i="9"/>
  <c r="M10" i="9"/>
  <c r="L10" i="9"/>
  <c r="K10" i="9"/>
  <c r="J10" i="9"/>
  <c r="I10" i="9"/>
  <c r="Q8" i="9"/>
  <c r="Q7" i="9"/>
  <c r="C7" i="9"/>
  <c r="Q6" i="9"/>
  <c r="Q5" i="9"/>
  <c r="Q4" i="9"/>
  <c r="Q3" i="9"/>
  <c r="Q2" i="9"/>
  <c r="P6" i="8"/>
  <c r="O6" i="8"/>
  <c r="N6" i="8"/>
  <c r="M6" i="8"/>
  <c r="L6" i="8"/>
  <c r="K6" i="8"/>
  <c r="J6" i="8"/>
  <c r="I6" i="8"/>
  <c r="H6" i="8"/>
  <c r="Q4" i="8"/>
  <c r="Q3" i="8"/>
  <c r="Q2" i="8"/>
  <c r="P7" i="7"/>
  <c r="O7" i="7"/>
  <c r="N7" i="7"/>
  <c r="M7" i="7"/>
  <c r="L7" i="7"/>
  <c r="K7" i="7"/>
  <c r="J7" i="7"/>
  <c r="I7" i="7"/>
  <c r="H7" i="7"/>
  <c r="Q5" i="7"/>
  <c r="Q4" i="7"/>
  <c r="Q3" i="7"/>
  <c r="Q2" i="7"/>
  <c r="T7" i="6"/>
  <c r="T6" i="6"/>
  <c r="T5" i="6"/>
  <c r="T4" i="6"/>
  <c r="T3" i="6"/>
  <c r="T2" i="6"/>
  <c r="P81" i="5"/>
  <c r="P97" i="5" s="1"/>
  <c r="O81" i="5"/>
  <c r="O97" i="5" s="1"/>
  <c r="N81" i="5"/>
  <c r="N97" i="5" s="1"/>
  <c r="M81" i="5"/>
  <c r="M97" i="5" s="1"/>
  <c r="L81" i="5"/>
  <c r="L97" i="5" s="1"/>
  <c r="K81" i="5"/>
  <c r="K97" i="5" s="1"/>
  <c r="J81" i="5"/>
  <c r="J97" i="5" s="1"/>
  <c r="I81" i="5"/>
  <c r="I97" i="5" s="1"/>
  <c r="H81" i="5"/>
  <c r="H97" i="5" s="1"/>
  <c r="Q76" i="5"/>
  <c r="Q75" i="5"/>
  <c r="Q74" i="5"/>
  <c r="Q73" i="5"/>
  <c r="Q72" i="5"/>
  <c r="Q71" i="5"/>
  <c r="Q70" i="5"/>
  <c r="Q69" i="5"/>
  <c r="Q68" i="5"/>
  <c r="Q67" i="5"/>
  <c r="Q66" i="5"/>
  <c r="Q65" i="5"/>
  <c r="Q64" i="5"/>
  <c r="Q63" i="5"/>
  <c r="Q62" i="5"/>
  <c r="Q61" i="5"/>
  <c r="Q60" i="5"/>
  <c r="Q59" i="5"/>
  <c r="Q58" i="5"/>
  <c r="Q57" i="5"/>
  <c r="Q56" i="5"/>
  <c r="Q55" i="5"/>
  <c r="Q54" i="5"/>
  <c r="Q53" i="5"/>
  <c r="Q52" i="5"/>
  <c r="Q51" i="5"/>
  <c r="Q50" i="5"/>
  <c r="Q49" i="5"/>
  <c r="Q48" i="5"/>
  <c r="Q47" i="5"/>
  <c r="Q46" i="5"/>
  <c r="Q45" i="5"/>
  <c r="Q44" i="5"/>
  <c r="Q43" i="5"/>
  <c r="Q42" i="5"/>
  <c r="C42" i="5"/>
  <c r="Q41" i="5"/>
  <c r="Q40" i="5"/>
  <c r="Q39" i="5"/>
  <c r="Q38" i="5"/>
  <c r="Q37" i="5"/>
  <c r="Q36" i="5"/>
  <c r="C36" i="5"/>
  <c r="Q35" i="5"/>
  <c r="Q34" i="5"/>
  <c r="Q33" i="5"/>
  <c r="Q32" i="5"/>
  <c r="Q31" i="5"/>
  <c r="Q30" i="5"/>
  <c r="Q29" i="5"/>
  <c r="Q28" i="5"/>
  <c r="Q27" i="5"/>
  <c r="Q26" i="5"/>
  <c r="Q25" i="5"/>
  <c r="Q24" i="5"/>
  <c r="Q23" i="5"/>
  <c r="Q22" i="5"/>
  <c r="Q21" i="5"/>
  <c r="Q20" i="5"/>
  <c r="Q19" i="5"/>
  <c r="Q18" i="5"/>
  <c r="Q17" i="5"/>
  <c r="Q16" i="5"/>
  <c r="Q15" i="5"/>
  <c r="Q14" i="5"/>
  <c r="Q13" i="5"/>
  <c r="Q12" i="5"/>
  <c r="Q11" i="5"/>
  <c r="Q10" i="5"/>
  <c r="Q9" i="5"/>
  <c r="Q8" i="5"/>
  <c r="Q7" i="5"/>
  <c r="Q6" i="5"/>
  <c r="Q81" i="5" s="1"/>
  <c r="H86" i="5" s="1"/>
  <c r="Q5" i="5"/>
  <c r="Q4" i="5"/>
  <c r="Q3" i="5"/>
  <c r="Q93" i="5" s="1"/>
  <c r="R93" i="5" s="1"/>
  <c r="Q2" i="5"/>
  <c r="Q92" i="5" s="1"/>
  <c r="R92" i="5" s="1"/>
  <c r="Q77" i="4"/>
  <c r="Q76" i="4"/>
  <c r="Q75" i="4"/>
  <c r="Q74" i="4"/>
  <c r="Q73" i="4"/>
  <c r="Q72" i="4"/>
  <c r="Q71" i="4"/>
  <c r="Q70" i="4"/>
  <c r="Q69" i="4"/>
  <c r="Q68" i="4"/>
  <c r="Q67" i="4"/>
  <c r="Q66" i="4"/>
  <c r="Q65" i="4"/>
  <c r="Q64" i="4"/>
  <c r="Q63" i="4"/>
  <c r="Q62" i="4"/>
  <c r="Q61" i="4"/>
  <c r="Q60" i="4"/>
  <c r="Q59" i="4"/>
  <c r="Q58" i="4"/>
  <c r="Q57" i="4"/>
  <c r="Q56" i="4"/>
  <c r="Q55" i="4"/>
  <c r="Q54" i="4"/>
  <c r="Q53" i="4"/>
  <c r="Q52" i="4"/>
  <c r="Q51" i="4"/>
  <c r="Q50" i="4"/>
  <c r="Q49" i="4"/>
  <c r="Q48" i="4"/>
  <c r="Q47" i="4"/>
  <c r="Q46" i="4"/>
  <c r="Q45" i="4"/>
  <c r="Q44" i="4"/>
  <c r="Q43" i="4"/>
  <c r="C43" i="4"/>
  <c r="Q42" i="4"/>
  <c r="Q41" i="4"/>
  <c r="Q40" i="4"/>
  <c r="Q39" i="4"/>
  <c r="Q38" i="4"/>
  <c r="Q37" i="4"/>
  <c r="C37" i="4"/>
  <c r="Q36" i="4"/>
  <c r="Q35" i="4"/>
  <c r="Q34" i="4"/>
  <c r="Q33" i="4"/>
  <c r="Q32" i="4"/>
  <c r="Q31" i="4"/>
  <c r="Q30" i="4"/>
  <c r="Q29" i="4"/>
  <c r="Q28" i="4"/>
  <c r="Q27" i="4"/>
  <c r="Q26" i="4"/>
  <c r="Q25" i="4"/>
  <c r="Q24" i="4"/>
  <c r="Q23" i="4"/>
  <c r="Q22" i="4"/>
  <c r="Q21" i="4"/>
  <c r="Q20" i="4"/>
  <c r="Q19" i="4"/>
  <c r="Q18" i="4"/>
  <c r="Q17" i="4"/>
  <c r="Q16" i="4"/>
  <c r="Q15" i="4"/>
  <c r="Q14" i="4"/>
  <c r="Q13" i="4"/>
  <c r="Q12" i="4"/>
  <c r="Q11" i="4"/>
  <c r="Q10" i="4"/>
  <c r="Q9" i="4"/>
  <c r="Q8" i="4"/>
  <c r="Q7" i="4"/>
  <c r="Q6" i="4"/>
  <c r="Q5" i="4"/>
  <c r="Q3" i="4"/>
  <c r="Q2" i="4"/>
  <c r="C20" i="3"/>
  <c r="W14" i="3"/>
  <c r="W13" i="3"/>
  <c r="W12" i="3"/>
  <c r="W11" i="3"/>
  <c r="W10" i="3"/>
  <c r="W9" i="3"/>
  <c r="W8" i="3"/>
  <c r="W7" i="3"/>
  <c r="W6" i="3"/>
  <c r="W5" i="3"/>
  <c r="W4" i="3"/>
  <c r="W3" i="3"/>
  <c r="W2" i="3"/>
  <c r="C20" i="2"/>
  <c r="W14" i="2"/>
  <c r="W13" i="2"/>
  <c r="W12" i="2"/>
  <c r="W11" i="2"/>
  <c r="W10" i="2"/>
  <c r="W9" i="2"/>
  <c r="W8" i="2"/>
  <c r="W7" i="2"/>
  <c r="W6" i="2"/>
  <c r="W5" i="2"/>
  <c r="W4" i="2"/>
  <c r="W3" i="2"/>
  <c r="W2" i="2"/>
  <c r="W79"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C43" i="1"/>
  <c r="Q42" i="1"/>
  <c r="Q41" i="1"/>
  <c r="Q40" i="1"/>
  <c r="Q39" i="1"/>
  <c r="Q38" i="1"/>
  <c r="Q37" i="1"/>
  <c r="C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3" i="1"/>
  <c r="Q2" i="1"/>
  <c r="H98" i="5" l="1"/>
  <c r="Q90" i="5"/>
  <c r="R90" i="5" s="1"/>
  <c r="R94" i="5"/>
  <c r="Q91" i="5"/>
  <c r="R91" i="5" s="1"/>
  <c r="Q88" i="5"/>
  <c r="R88" i="5" s="1"/>
  <c r="Q89" i="5"/>
  <c r="R89"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W79" authorId="0" shapeId="0" xr:uid="{00000000-0006-0000-0000-000001000000}">
      <text>
        <r>
          <rPr>
            <sz val="10"/>
            <color rgb="FF000000"/>
            <rFont val="Verdana"/>
            <scheme val="minor"/>
          </rPr>
          <t xml:space="preserve">average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E00-000001000000}">
      <text>
        <r>
          <rPr>
            <sz val="10"/>
            <color rgb="FF000000"/>
            <rFont val="Verdana"/>
            <scheme val="minor"/>
          </rPr>
          <t xml:space="preserve">Hubspot Submissions </t>
        </r>
      </text>
    </comment>
    <comment ref="C9" authorId="0" shapeId="0" xr:uid="{00000000-0006-0000-0E00-000002000000}">
      <text>
        <r>
          <rPr>
            <sz val="10"/>
            <color rgb="FF000000"/>
            <rFont val="Verdana"/>
            <scheme val="minor"/>
          </rPr>
          <t xml:space="preserve">Subtracted 3 from every group to discount Nimi team </t>
        </r>
      </text>
    </comment>
    <comment ref="J11" authorId="0" shapeId="0" xr:uid="{00000000-0006-0000-0E00-000003000000}">
      <text>
        <r>
          <rPr>
            <sz val="10"/>
            <color rgb="FF000000"/>
            <rFont val="Verdana"/>
            <scheme val="minor"/>
          </rPr>
          <t xml:space="preserve">Spitalfields gallery lunch (£20 x 8) </t>
        </r>
      </text>
    </comment>
    <comment ref="J14" authorId="0" shapeId="0" xr:uid="{00000000-0006-0000-0E00-000004000000}">
      <text>
        <r>
          <rPr>
            <sz val="10"/>
            <color rgb="FF000000"/>
            <rFont val="Verdana"/>
            <scheme val="minor"/>
          </rPr>
          <t xml:space="preserve">Courtauld lunch 
</t>
        </r>
      </text>
    </comment>
    <comment ref="J15" authorId="0" shapeId="0" xr:uid="{00000000-0006-0000-0E00-000005000000}">
      <text>
        <r>
          <rPr>
            <sz val="10"/>
            <color rgb="FF000000"/>
            <rFont val="Verdana"/>
            <scheme val="minor"/>
          </rPr>
          <t xml:space="preserve">Christie's drinks (estimate) — £6 x 15
average 1 drink each </t>
        </r>
      </text>
    </comment>
    <comment ref="J16" authorId="0" shapeId="0" xr:uid="{00000000-0006-0000-0E00-000006000000}">
      <text>
        <r>
          <rPr>
            <sz val="10"/>
            <color rgb="FF000000"/>
            <rFont val="Verdana"/>
            <scheme val="minor"/>
          </rPr>
          <t xml:space="preserve">garden museum dinner (£450)
 + mulled wines + mince pies (£75)
</t>
        </r>
      </text>
    </comment>
    <comment ref="K16" authorId="0" shapeId="0" xr:uid="{00000000-0006-0000-0E00-000007000000}">
      <text>
        <r>
          <rPr>
            <sz val="10"/>
            <color rgb="FF000000"/>
            <rFont val="Verdana"/>
            <scheme val="minor"/>
          </rPr>
          <t>Rachel (£35) + a few others, est. would be £75</t>
        </r>
      </text>
    </comment>
    <comment ref="J19" authorId="0" shapeId="0" xr:uid="{00000000-0006-0000-0E00-000008000000}">
      <text>
        <r>
          <rPr>
            <sz val="10"/>
            <color rgb="FF000000"/>
            <rFont val="Verdana"/>
            <scheme val="minor"/>
          </rPr>
          <t>Tate Corner drink: £100
Southbank - O'ver dinner: £250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100-000001000000}">
      <text>
        <r>
          <rPr>
            <sz val="10"/>
            <color rgb="FF000000"/>
            <rFont val="Verdana"/>
            <scheme val="minor"/>
          </rPr>
          <t xml:space="preserve">£58 spent
</t>
        </r>
      </text>
    </comment>
    <comment ref="A4" authorId="0" shapeId="0" xr:uid="{00000000-0006-0000-0100-000002000000}">
      <text>
        <r>
          <rPr>
            <sz val="10"/>
            <color rgb="FF000000"/>
            <rFont val="Verdana"/>
            <scheme val="minor"/>
          </rPr>
          <t>£39 spent</t>
        </r>
      </text>
    </comment>
    <comment ref="A8" authorId="0" shapeId="0" xr:uid="{00000000-0006-0000-0100-000003000000}">
      <text>
        <r>
          <rPr>
            <sz val="10"/>
            <color rgb="FF000000"/>
            <rFont val="Verdana"/>
            <scheme val="minor"/>
          </rPr>
          <t xml:space="preserve">£54 spent
</t>
        </r>
      </text>
    </comment>
    <comment ref="A9" authorId="0" shapeId="0" xr:uid="{00000000-0006-0000-0100-000004000000}">
      <text>
        <r>
          <rPr>
            <sz val="10"/>
            <color rgb="FF000000"/>
            <rFont val="Verdana"/>
            <scheme val="minor"/>
          </rPr>
          <t xml:space="preserve">£54 spent
</t>
        </r>
      </text>
    </comment>
    <comment ref="A11" authorId="0" shapeId="0" xr:uid="{00000000-0006-0000-0100-000005000000}">
      <text>
        <r>
          <rPr>
            <sz val="10"/>
            <color rgb="FF000000"/>
            <rFont val="Verdana"/>
            <scheme val="minor"/>
          </rPr>
          <t xml:space="preserve">£57 spent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200-000001000000}">
      <text>
        <r>
          <rPr>
            <sz val="10"/>
            <color rgb="FF000000"/>
            <rFont val="Verdana"/>
            <scheme val="minor"/>
          </rPr>
          <t xml:space="preserve">£58 spent
</t>
        </r>
      </text>
    </comment>
    <comment ref="A4" authorId="0" shapeId="0" xr:uid="{00000000-0006-0000-0200-000002000000}">
      <text>
        <r>
          <rPr>
            <sz val="10"/>
            <color rgb="FF000000"/>
            <rFont val="Verdana"/>
            <scheme val="minor"/>
          </rPr>
          <t>£39 spent</t>
        </r>
      </text>
    </comment>
    <comment ref="A8" authorId="0" shapeId="0" xr:uid="{00000000-0006-0000-0200-000003000000}">
      <text>
        <r>
          <rPr>
            <sz val="10"/>
            <color rgb="FF000000"/>
            <rFont val="Verdana"/>
            <scheme val="minor"/>
          </rPr>
          <t xml:space="preserve">£54 spent
</t>
        </r>
      </text>
    </comment>
    <comment ref="A9" authorId="0" shapeId="0" xr:uid="{00000000-0006-0000-0200-000004000000}">
      <text>
        <r>
          <rPr>
            <sz val="10"/>
            <color rgb="FF000000"/>
            <rFont val="Verdana"/>
            <scheme val="minor"/>
          </rPr>
          <t xml:space="preserve">£54 spent
</t>
        </r>
      </text>
    </comment>
    <comment ref="A11" authorId="0" shapeId="0" xr:uid="{00000000-0006-0000-0200-000005000000}">
      <text>
        <r>
          <rPr>
            <sz val="10"/>
            <color rgb="FF000000"/>
            <rFont val="Verdana"/>
            <scheme val="minor"/>
          </rPr>
          <t xml:space="preserve">£57 spent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400-000001000000}">
      <text>
        <r>
          <rPr>
            <sz val="10"/>
            <color rgb="FF000000"/>
            <rFont val="Verdana"/>
            <scheme val="minor"/>
          </rPr>
          <t xml:space="preserve">£58 spent
</t>
        </r>
      </text>
    </comment>
    <comment ref="A13" authorId="0" shapeId="0" xr:uid="{00000000-0006-0000-0400-000002000000}">
      <text>
        <r>
          <rPr>
            <sz val="10"/>
            <color rgb="FF000000"/>
            <rFont val="Verdana"/>
            <scheme val="minor"/>
          </rPr>
          <t>£39 spent</t>
        </r>
      </text>
    </comment>
    <comment ref="A38" authorId="0" shapeId="0" xr:uid="{00000000-0006-0000-0400-000003000000}">
      <text>
        <r>
          <rPr>
            <sz val="10"/>
            <color rgb="FF000000"/>
            <rFont val="Verdana"/>
            <scheme val="minor"/>
          </rPr>
          <t xml:space="preserve">£54 spent
</t>
        </r>
      </text>
    </comment>
    <comment ref="A54" authorId="0" shapeId="0" xr:uid="{00000000-0006-0000-0400-000004000000}">
      <text>
        <r>
          <rPr>
            <sz val="10"/>
            <color rgb="FF000000"/>
            <rFont val="Verdana"/>
            <scheme val="minor"/>
          </rPr>
          <t xml:space="preserve">£54 spent
</t>
        </r>
      </text>
    </comment>
    <comment ref="A56" authorId="0" shapeId="0" xr:uid="{00000000-0006-0000-0400-000005000000}">
      <text>
        <r>
          <rPr>
            <sz val="10"/>
            <color rgb="FF000000"/>
            <rFont val="Verdana"/>
            <scheme val="minor"/>
          </rPr>
          <t xml:space="preserve">£57 spent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500-000001000000}">
      <text>
        <r>
          <rPr>
            <sz val="10"/>
            <color rgb="FF000000"/>
            <rFont val="Verdana"/>
            <scheme val="minor"/>
          </rPr>
          <t xml:space="preserve">£54 spent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Verdana"/>
            <scheme val="minor"/>
          </rPr>
          <t xml:space="preserve">£58 spent
</t>
        </r>
      </text>
    </comment>
    <comment ref="A3" authorId="0" shapeId="0" xr:uid="{00000000-0006-0000-0600-000002000000}">
      <text>
        <r>
          <rPr>
            <sz val="10"/>
            <color rgb="FF000000"/>
            <rFont val="Verdana"/>
            <scheme val="minor"/>
          </rPr>
          <t>£39 spent</t>
        </r>
      </text>
    </comment>
    <comment ref="A4" authorId="0" shapeId="0" xr:uid="{00000000-0006-0000-0600-000003000000}">
      <text>
        <r>
          <rPr>
            <sz val="10"/>
            <color rgb="FF000000"/>
            <rFont val="Verdana"/>
            <scheme val="minor"/>
          </rPr>
          <t xml:space="preserve">£54 spent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700-000001000000}">
      <text>
        <r>
          <rPr>
            <sz val="10"/>
            <color rgb="FF000000"/>
            <rFont val="Verdana"/>
            <scheme val="minor"/>
          </rPr>
          <t xml:space="preserve">£57 spent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R1" authorId="0" shapeId="0" xr:uid="{00000000-0006-0000-0900-000001000000}">
      <text>
        <r>
          <rPr>
            <sz val="10"/>
            <color rgb="FF000000"/>
            <rFont val="Verdana"/>
            <scheme val="minor"/>
          </rPr>
          <t xml:space="preserve">yellow for those who have responded / initiated conversation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A00-000001000000}">
      <text>
        <r>
          <rPr>
            <sz val="10"/>
            <color rgb="FF000000"/>
            <rFont val="Verdana"/>
            <scheme val="minor"/>
          </rPr>
          <t xml:space="preserve">Hubspot Submissions </t>
        </r>
      </text>
    </comment>
    <comment ref="C9" authorId="0" shapeId="0" xr:uid="{00000000-0006-0000-0A00-000002000000}">
      <text>
        <r>
          <rPr>
            <sz val="10"/>
            <color rgb="FF000000"/>
            <rFont val="Verdana"/>
            <scheme val="minor"/>
          </rPr>
          <t xml:space="preserve">Subtracted 3 from every group to discount Nimi team </t>
        </r>
      </text>
    </comment>
    <comment ref="K11" authorId="0" shapeId="0" xr:uid="{00000000-0006-0000-0A00-000003000000}">
      <text>
        <r>
          <rPr>
            <sz val="10"/>
            <color rgb="FF000000"/>
            <rFont val="Verdana"/>
            <scheme val="minor"/>
          </rPr>
          <t xml:space="preserve">Spitalfields gallery lunch (£20 x 8) </t>
        </r>
      </text>
    </comment>
    <comment ref="K13" authorId="0" shapeId="0" xr:uid="{00000000-0006-0000-0A00-000004000000}">
      <text>
        <r>
          <rPr>
            <sz val="10"/>
            <color rgb="FF000000"/>
            <rFont val="Verdana"/>
            <scheme val="minor"/>
          </rPr>
          <t xml:space="preserve">Courtauld lunch 
</t>
        </r>
      </text>
    </comment>
    <comment ref="K14" authorId="0" shapeId="0" xr:uid="{00000000-0006-0000-0A00-000005000000}">
      <text>
        <r>
          <rPr>
            <sz val="10"/>
            <color rgb="FF000000"/>
            <rFont val="Verdana"/>
            <scheme val="minor"/>
          </rPr>
          <t xml:space="preserve">Christie's drinks (estimate) — £6 x 15
average 1 drink each </t>
        </r>
      </text>
    </comment>
    <comment ref="K15" authorId="0" shapeId="0" xr:uid="{00000000-0006-0000-0A00-000006000000}">
      <text>
        <r>
          <rPr>
            <sz val="10"/>
            <color rgb="FF000000"/>
            <rFont val="Verdana"/>
            <scheme val="minor"/>
          </rPr>
          <t xml:space="preserve">garden museum dinner (£450)
 + mulled wines + mince pies (£75)
</t>
        </r>
      </text>
    </comment>
    <comment ref="L15" authorId="0" shapeId="0" xr:uid="{00000000-0006-0000-0A00-000007000000}">
      <text>
        <r>
          <rPr>
            <sz val="10"/>
            <color rgb="FF000000"/>
            <rFont val="Verdana"/>
            <scheme val="minor"/>
          </rPr>
          <t>Rachel (£35) + a few others, est. would be £75</t>
        </r>
      </text>
    </comment>
    <comment ref="K18" authorId="0" shapeId="0" xr:uid="{00000000-0006-0000-0A00-000008000000}">
      <text>
        <r>
          <rPr>
            <sz val="10"/>
            <color rgb="FF000000"/>
            <rFont val="Verdana"/>
            <scheme val="minor"/>
          </rPr>
          <t>Tate Corner drink: £100
Southbank - O'ver dinner: £250</t>
        </r>
      </text>
    </comment>
  </commentList>
</comments>
</file>

<file path=xl/sharedStrings.xml><?xml version="1.0" encoding="utf-8"?>
<sst xmlns="http://schemas.openxmlformats.org/spreadsheetml/2006/main" count="2395" uniqueCount="457">
  <si>
    <t xml:space="preserve"> </t>
  </si>
  <si>
    <t>Email</t>
  </si>
  <si>
    <t>WhatsApp Phone Number</t>
  </si>
  <si>
    <t>Conversion Date</t>
  </si>
  <si>
    <t>Conversion Page</t>
  </si>
  <si>
    <t>Conversion Title</t>
  </si>
  <si>
    <t xml:space="preserve">Joined WhatsApp? </t>
  </si>
  <si>
    <t xml:space="preserve">Soane  </t>
  </si>
  <si>
    <t xml:space="preserve">Sunday Stroll </t>
  </si>
  <si>
    <t>Tate</t>
  </si>
  <si>
    <t>Courtauld</t>
  </si>
  <si>
    <t>Christie's</t>
  </si>
  <si>
    <t>Garden</t>
  </si>
  <si>
    <t>Solo</t>
  </si>
  <si>
    <t>NPG</t>
  </si>
  <si>
    <t>Southbank</t>
  </si>
  <si>
    <t>Tokens</t>
  </si>
  <si>
    <t xml:space="preserve">Social / Community Feel (...future personas) </t>
  </si>
  <si>
    <t>Estimated Spend ($)</t>
  </si>
  <si>
    <t xml:space="preserve">Interest in the Arts </t>
  </si>
  <si>
    <t xml:space="preserve">Extra Notes </t>
  </si>
  <si>
    <t>Gender</t>
  </si>
  <si>
    <t>Age</t>
  </si>
  <si>
    <t xml:space="preserve">Profession / Industry </t>
  </si>
  <si>
    <t>Anh's comment</t>
  </si>
  <si>
    <t>?*</t>
  </si>
  <si>
    <t>2023-11-24 07:52:06 AM</t>
  </si>
  <si>
    <t>https://24439388.hs-sites.com/sunday-stroll-spitalfields-edition</t>
  </si>
  <si>
    <t>Sunday Stroll: Spitalfields Edition</t>
  </si>
  <si>
    <t>Ahad</t>
  </si>
  <si>
    <t>ahadmshadab@gmail.com</t>
  </si>
  <si>
    <t>07733827828</t>
  </si>
  <si>
    <t>2023-11-29 11:07:17 AM</t>
  </si>
  <si>
    <t>https://24439388.hs-sites.com/christies</t>
  </si>
  <si>
    <t>Christie's late</t>
  </si>
  <si>
    <t># of events attended</t>
  </si>
  <si>
    <t>work in progress...</t>
  </si>
  <si>
    <t>tickets, bar, gift shop, etc.</t>
  </si>
  <si>
    <t>how excited was each participant in the art / gallery space</t>
  </si>
  <si>
    <t>as needed</t>
  </si>
  <si>
    <t xml:space="preserve">to grab from locals </t>
  </si>
  <si>
    <t>Aidana</t>
  </si>
  <si>
    <t>aidanakassymova@gmail.com</t>
  </si>
  <si>
    <t xml:space="preserve"> +447557571864</t>
  </si>
  <si>
    <t>2023-11-28 01:15:45 PM</t>
  </si>
  <si>
    <t>https://24439388.hs-sites.com/claudette-johnson-at-the-courtauld-gallery</t>
  </si>
  <si>
    <t xml:space="preserve">Claudette Johnson at the Courtauld Gallery </t>
  </si>
  <si>
    <t xml:space="preserve">Social Introvert </t>
  </si>
  <si>
    <t>Very interested</t>
  </si>
  <si>
    <t>F</t>
  </si>
  <si>
    <t>Consulting (PWC) — Treasury Tech</t>
  </si>
  <si>
    <t>Aitian</t>
  </si>
  <si>
    <t>? Investment (VC)</t>
  </si>
  <si>
    <t>She's not on Locals, she's a friend of a friend who's interested in art and wanted to join. She could also be a good research interview candidate.</t>
  </si>
  <si>
    <t>Akhil</t>
  </si>
  <si>
    <t>akhilmenonz1@gmail.com</t>
  </si>
  <si>
    <t>4407415354222</t>
  </si>
  <si>
    <t>2023-11-29 06:18:42 PM</t>
  </si>
  <si>
    <t>Social Extrovert</t>
  </si>
  <si>
    <t>M</t>
  </si>
  <si>
    <t xml:space="preserve">Tech startup — ClimateTech Entrepreneur </t>
  </si>
  <si>
    <t xml:space="preserve">Alex </t>
  </si>
  <si>
    <t>07754153547</t>
  </si>
  <si>
    <t>Alexei*</t>
  </si>
  <si>
    <t>2023-11-24 08:08:24 AM</t>
  </si>
  <si>
    <t>https://24439388.hs-sites.com/garden-museum</t>
  </si>
  <si>
    <t>garden museum</t>
  </si>
  <si>
    <t>Photographer</t>
  </si>
  <si>
    <t>Alisa</t>
  </si>
  <si>
    <t>Art advisor</t>
  </si>
  <si>
    <t>Amanda</t>
  </si>
  <si>
    <t>maoadd5@gmail.com</t>
  </si>
  <si>
    <t>07766235508</t>
  </si>
  <si>
    <t>2023-11-30 03:23:50 PM</t>
  </si>
  <si>
    <t>https://24439388.hs-sites.com/tate-event?utm_source=locals+tate</t>
  </si>
  <si>
    <t>tate event</t>
  </si>
  <si>
    <t>Product manager in tech</t>
  </si>
  <si>
    <t>Amanda Mao (LHS). Other insights I've learned is that she's a member of the V&amp;A. And was willing to lend us her membership card to access the exhibition when DIVA was sold out (but we didn't borrow hers in the end since the card can only admit 2 people and we have a bigger group).</t>
  </si>
  <si>
    <t>Amedeo</t>
  </si>
  <si>
    <t xml:space="preserve">Neutral </t>
  </si>
  <si>
    <t>Business / Founder of Work-Life Balancer (community of 2k people) — Finance</t>
  </si>
  <si>
    <t>Amina-bonu</t>
  </si>
  <si>
    <t>stbonu@gmail.com</t>
  </si>
  <si>
    <t>07935566658</t>
  </si>
  <si>
    <t>2023-12-01 03:52:21 AM</t>
  </si>
  <si>
    <t>Anaita</t>
  </si>
  <si>
    <t>anaita7@icloud.com</t>
  </si>
  <si>
    <t>07494007037</t>
  </si>
  <si>
    <t>2023-11-29 07:23:41 PM</t>
  </si>
  <si>
    <t>Consulting</t>
  </si>
  <si>
    <t>Anastasia*</t>
  </si>
  <si>
    <t>2023-11-24 08:01:11 AM</t>
  </si>
  <si>
    <t xml:space="preserve">Slightly interested </t>
  </si>
  <si>
    <t xml:space="preserve">Law — IP Solicitor </t>
  </si>
  <si>
    <t>Ben</t>
  </si>
  <si>
    <t>beniboybling@gmail.com</t>
  </si>
  <si>
    <t>07726505060</t>
  </si>
  <si>
    <t>2023-11-27 04:23:14 AM</t>
  </si>
  <si>
    <t xml:space="preserve">Marketing Assistant / Writer </t>
  </si>
  <si>
    <t>Callum</t>
  </si>
  <si>
    <t>Claire</t>
  </si>
  <si>
    <t>clairelouisecouchman@hotmail.com</t>
  </si>
  <si>
    <t>07739139930</t>
  </si>
  <si>
    <t>2023-11-29 08:21:24 AM</t>
  </si>
  <si>
    <t>https://24439388.hs-sites.com/tate-event</t>
  </si>
  <si>
    <t>Business owner (sewing and alteration, also teaches) — Ethical Tailor</t>
  </si>
  <si>
    <t>clara</t>
  </si>
  <si>
    <t>clarae@ntymail.com</t>
  </si>
  <si>
    <t>0033671707159</t>
  </si>
  <si>
    <t>2023-12-01 03:38:18 AM</t>
  </si>
  <si>
    <t>Cristi</t>
  </si>
  <si>
    <t>cristi@burca.ro</t>
  </si>
  <si>
    <t>07739436570</t>
  </si>
  <si>
    <t>2023-11-26 11:29:20 AM</t>
  </si>
  <si>
    <t>Tech founder</t>
  </si>
  <si>
    <t>Darren</t>
  </si>
  <si>
    <t>Cybersecurity student</t>
  </si>
  <si>
    <t>Dilara</t>
  </si>
  <si>
    <t>Director (not sure in what)</t>
  </si>
  <si>
    <t>LHS.</t>
  </si>
  <si>
    <t>Edita</t>
  </si>
  <si>
    <t>edi.btk@gmail.com</t>
  </si>
  <si>
    <t>07927279633</t>
  </si>
  <si>
    <t>2023-11-30 04:45:34 PM</t>
  </si>
  <si>
    <t>Ege</t>
  </si>
  <si>
    <t>Engineer</t>
  </si>
  <si>
    <t>Ekaterina</t>
  </si>
  <si>
    <t>artvekz4@gmail.com</t>
  </si>
  <si>
    <t>522350637</t>
  </si>
  <si>
    <t>2023-11-30 10:32:45 AM</t>
  </si>
  <si>
    <t>Elena*</t>
  </si>
  <si>
    <t>2023-11-24 07:54:06 AM</t>
  </si>
  <si>
    <t>https://24439388.hs-sites.com/diva-va-event</t>
  </si>
  <si>
    <t>diva v&amp;a event</t>
  </si>
  <si>
    <t>Finance advisor</t>
  </si>
  <si>
    <t>RHS. Although I've never met her in the end. She couldn't come to Soane because she was unwell. She found someone who took over the ticket from her.</t>
  </si>
  <si>
    <t>Eliza</t>
  </si>
  <si>
    <t>liza_nal4ik@hotmail.com</t>
  </si>
  <si>
    <t>447575099838</t>
  </si>
  <si>
    <t>2023-11-29 05:33:10 PM</t>
  </si>
  <si>
    <t>Account executive —IT</t>
  </si>
  <si>
    <t>Ella</t>
  </si>
  <si>
    <t>ellangwodo@gmail.com</t>
  </si>
  <si>
    <t>07463715472</t>
  </si>
  <si>
    <t>2023-11-30 06:53:46 PM</t>
  </si>
  <si>
    <t>Eniye</t>
  </si>
  <si>
    <t>eniyeigbanibo@gmail.com</t>
  </si>
  <si>
    <t xml:space="preserve"> +447438851827</t>
  </si>
  <si>
    <t>2023-11-27 06:48:44 PM</t>
  </si>
  <si>
    <t>Law — Sustainability Lawyer</t>
  </si>
  <si>
    <t>Eve</t>
  </si>
  <si>
    <t>Entrepreneur</t>
  </si>
  <si>
    <t>Francis</t>
  </si>
  <si>
    <t>Marketing — Unilever</t>
  </si>
  <si>
    <t>Gaurav</t>
  </si>
  <si>
    <t>gauravrawal007@gmail.com</t>
  </si>
  <si>
    <t>7767155490</t>
  </si>
  <si>
    <t>2023-11-28 01:20:07 PM</t>
  </si>
  <si>
    <t>Guilherme*</t>
  </si>
  <si>
    <t>2023-11-24 08:02:22 AM</t>
  </si>
  <si>
    <t>?</t>
  </si>
  <si>
    <t>He's not on Locals. We got him from the LDN Culture Collective.</t>
  </si>
  <si>
    <t>Guraq</t>
  </si>
  <si>
    <t>He may have come from the Tate Britain Late group chat on Locals.</t>
  </si>
  <si>
    <t xml:space="preserve">Hannah* </t>
  </si>
  <si>
    <t>2023-11-24 07:53:21 AM</t>
  </si>
  <si>
    <t>? Marketing</t>
  </si>
  <si>
    <t>She was a replacement for Elena at Soane. She may have replied to Elena's message in another museum chat (Sunday Museum)</t>
  </si>
  <si>
    <t>Ilia</t>
  </si>
  <si>
    <t>iliapeks@yahoo.com</t>
  </si>
  <si>
    <t>7586130650</t>
  </si>
  <si>
    <t>2023-12-01 02:44:01 AM</t>
  </si>
  <si>
    <t xml:space="preserve">Inka </t>
  </si>
  <si>
    <t>2023-11-24 07:22:05 AM</t>
  </si>
  <si>
    <t>Finance</t>
  </si>
  <si>
    <t>Ioana</t>
  </si>
  <si>
    <t>Researcher</t>
  </si>
  <si>
    <t>Jenny*</t>
  </si>
  <si>
    <t>2023-11-24 09:07:17 AM</t>
  </si>
  <si>
    <t>Freelance content creator / YouTube / Scriptwriter — YT channel manager and host</t>
  </si>
  <si>
    <t>Jesi</t>
  </si>
  <si>
    <t>jesijem@yahoo.com.ar</t>
  </si>
  <si>
    <t xml:space="preserve"> +4407770612015</t>
  </si>
  <si>
    <t>2023-11-28 01:03:22 PM</t>
  </si>
  <si>
    <t xml:space="preserve">Jude Black </t>
  </si>
  <si>
    <t>2023-11-24 07:14:50 AM</t>
  </si>
  <si>
    <t>Julien</t>
  </si>
  <si>
    <t>julien.roger@essec.edu</t>
  </si>
  <si>
    <t>07408885066</t>
  </si>
  <si>
    <t>2023-11-27 08:38:27 AM</t>
  </si>
  <si>
    <t>Creative professional + Photographer</t>
  </si>
  <si>
    <t xml:space="preserve">Katherine </t>
  </si>
  <si>
    <t>2023-11-24 07:16:04 AM</t>
  </si>
  <si>
    <t>Lawyer</t>
  </si>
  <si>
    <t>Lawrencia</t>
  </si>
  <si>
    <t>lawrencianjume@gmail.com</t>
  </si>
  <si>
    <t>07805315964</t>
  </si>
  <si>
    <t>2023-11-30 04:47:38 PM</t>
  </si>
  <si>
    <t>Lewis</t>
  </si>
  <si>
    <t>Management consulting</t>
  </si>
  <si>
    <t>Lorraine</t>
  </si>
  <si>
    <t>lorrainemistry@gmail.com</t>
  </si>
  <si>
    <t>07941 133254</t>
  </si>
  <si>
    <t>2023-11-30 10:29:17 AM</t>
  </si>
  <si>
    <t>Maggie*</t>
  </si>
  <si>
    <t>2023-11-24 07:24:40 AM</t>
  </si>
  <si>
    <t xml:space="preserve">Mark </t>
  </si>
  <si>
    <t>2023-11-24 07:15:27 AM</t>
  </si>
  <si>
    <t>Software developer</t>
  </si>
  <si>
    <t>Melis Denec</t>
  </si>
  <si>
    <t>melis.denec@gmail.com</t>
  </si>
  <si>
    <t xml:space="preserve"> +447443090060</t>
  </si>
  <si>
    <t>2023-11-28 01:08:37 PM</t>
  </si>
  <si>
    <t>Oana</t>
  </si>
  <si>
    <t>wannalog@outlook.com</t>
  </si>
  <si>
    <t>07720976723</t>
  </si>
  <si>
    <t>2023-11-27 06:48:36 AM</t>
  </si>
  <si>
    <t>Okhan</t>
  </si>
  <si>
    <t>okhanokbay@icloud.com</t>
  </si>
  <si>
    <t>07570601722</t>
  </si>
  <si>
    <t>2023-11-30 09:34:57 AM</t>
  </si>
  <si>
    <t>IOS dev</t>
  </si>
  <si>
    <t>Ola*</t>
  </si>
  <si>
    <t>2023-11-24 07:57:56 AM</t>
  </si>
  <si>
    <t xml:space="preserve">Data Technician </t>
  </si>
  <si>
    <t>Rahul</t>
  </si>
  <si>
    <t>rahul.ramakrishnan@gmail.com</t>
  </si>
  <si>
    <t>07425518590</t>
  </si>
  <si>
    <t>2023-11-27 06:50:03 AM</t>
  </si>
  <si>
    <t>Technology</t>
  </si>
  <si>
    <t>RHS (Rahul Kumar)</t>
  </si>
  <si>
    <t>Ridwan</t>
  </si>
  <si>
    <t>ridwan.raheem@gmail.com</t>
  </si>
  <si>
    <t>07447723224</t>
  </si>
  <si>
    <t>2023-11-28 01:02:54 PM</t>
  </si>
  <si>
    <t>Member of Tate</t>
  </si>
  <si>
    <t>Product at sustainable fashion startup</t>
  </si>
  <si>
    <t>He should be in our Locals group. His name may show up as Rid instead of Ridwan.</t>
  </si>
  <si>
    <t>Robert</t>
  </si>
  <si>
    <t>roberthchapman@gmail.com</t>
  </si>
  <si>
    <t>07717205862</t>
  </si>
  <si>
    <t>2023-11-30 05:53:11 PM</t>
  </si>
  <si>
    <t>Software developer at Shell</t>
  </si>
  <si>
    <t>Samad</t>
  </si>
  <si>
    <t>sam.samedzade@gmail.com</t>
  </si>
  <si>
    <t xml:space="preserve"> +447803757887</t>
  </si>
  <si>
    <t>2023-11-27 07:49:49 PM</t>
  </si>
  <si>
    <t>Tech consultant at PWC</t>
  </si>
  <si>
    <t>Shay</t>
  </si>
  <si>
    <t>shaysteele2017@gmail.com</t>
  </si>
  <si>
    <t>7925774705</t>
  </si>
  <si>
    <t>2023-11-26 07:48:50 AM</t>
  </si>
  <si>
    <t>Premium member</t>
  </si>
  <si>
    <t>Talha*</t>
  </si>
  <si>
    <t>2023-11-24 08:05:14 AM</t>
  </si>
  <si>
    <t>Operations analyst at Diageo</t>
  </si>
  <si>
    <t>Tamara Munoz</t>
  </si>
  <si>
    <t>tatatamzzz@gmail.com</t>
  </si>
  <si>
    <t xml:space="preserve"> +52 5551371417</t>
  </si>
  <si>
    <t>2023-11-26 07:10:47 AM</t>
  </si>
  <si>
    <t>Architect &amp; Content Creator</t>
  </si>
  <si>
    <t>Theo*</t>
  </si>
  <si>
    <t>2023-11-24 08:15:34 AM</t>
  </si>
  <si>
    <t>Member of Tate, RA, Barbican, 180</t>
  </si>
  <si>
    <t>Property manager at Deep Minds / Building engineer — Real Estate</t>
  </si>
  <si>
    <t>Tina</t>
  </si>
  <si>
    <t>tina.matzat@gmail.com</t>
  </si>
  <si>
    <t xml:space="preserve"> +447453494291</t>
  </si>
  <si>
    <t>2023-11-27 02:20:57 PM</t>
  </si>
  <si>
    <t>Film maker</t>
  </si>
  <si>
    <t>RHS. Tina M.</t>
  </si>
  <si>
    <t>Victoria</t>
  </si>
  <si>
    <t>victoriaanda@icloud.com</t>
  </si>
  <si>
    <t>7572964712</t>
  </si>
  <si>
    <t>2023-11-29 07:55:57 AM</t>
  </si>
  <si>
    <t>Vikalp</t>
  </si>
  <si>
    <t>Walter</t>
  </si>
  <si>
    <t>walterqian16@gmail.com</t>
  </si>
  <si>
    <t xml:space="preserve"> +1 858-880-6378</t>
  </si>
  <si>
    <t>2023-11-30 02:54:25 PM</t>
  </si>
  <si>
    <t>Software Engineer</t>
  </si>
  <si>
    <t>Yaroslav Levishchev</t>
  </si>
  <si>
    <t>yaroslav.levishchev@gmail.com</t>
  </si>
  <si>
    <t xml:space="preserve"> +447747707129</t>
  </si>
  <si>
    <t>2023-11-27 06:49:44 AM</t>
  </si>
  <si>
    <t>YI</t>
  </si>
  <si>
    <t>liyi.scn@gmail.com</t>
  </si>
  <si>
    <t>2023-11-26 05:20:58 PM</t>
  </si>
  <si>
    <t>Special needs teacher — SEN TA</t>
  </si>
  <si>
    <t>Zepher</t>
  </si>
  <si>
    <t>hs-sites.backless859@simplelogin.com</t>
  </si>
  <si>
    <t>07455907729</t>
  </si>
  <si>
    <t>2023-11-30 10:23:45 AM</t>
  </si>
  <si>
    <t>IT Infrastructure</t>
  </si>
  <si>
    <t>Zoe</t>
  </si>
  <si>
    <t>zoexu3436@gmail.com</t>
  </si>
  <si>
    <t>86 18801165065</t>
  </si>
  <si>
    <t>2023-11-27 06:49:09 AM</t>
  </si>
  <si>
    <t>Gallery assistant / Illustrator / Graphic designer</t>
  </si>
  <si>
    <t>LHS. Zoe Xu.</t>
  </si>
  <si>
    <t>Ngan</t>
  </si>
  <si>
    <t>In her 30s</t>
  </si>
  <si>
    <t>? Speech therapist</t>
  </si>
  <si>
    <t>I can't find her on Locals either, she's definitely in the WA chat. I wonder if Jesica may have shared the chat with her directly since they're friends.</t>
  </si>
  <si>
    <t>Jesica</t>
  </si>
  <si>
    <t>Claims adjuster</t>
  </si>
  <si>
    <t>Rita</t>
  </si>
  <si>
    <t>? Pastry chef</t>
  </si>
  <si>
    <t>Amy</t>
  </si>
  <si>
    <t>Student</t>
  </si>
  <si>
    <t>Ngan, Jesica, Amy and Rita are bachata dancing friends.</t>
  </si>
  <si>
    <t>Alina</t>
  </si>
  <si>
    <t>*Business owner (Strategy and fundraising advisory for startups)</t>
  </si>
  <si>
    <t>Yes, that's Alina (last picture below)</t>
  </si>
  <si>
    <t>Kostas</t>
  </si>
  <si>
    <t>Marketing Manager</t>
  </si>
  <si>
    <t>Anisha</t>
  </si>
  <si>
    <t>Management Consultant</t>
  </si>
  <si>
    <t>Cecilia</t>
  </si>
  <si>
    <t xml:space="preserve">Designer — Director of UX </t>
  </si>
  <si>
    <t>Nicki</t>
  </si>
  <si>
    <t>Tax consulting</t>
  </si>
  <si>
    <t>I mispelled her name, it should be Nicki. Now amended.</t>
  </si>
  <si>
    <t>First Name</t>
  </si>
  <si>
    <t xml:space="preserve">Gender </t>
  </si>
  <si>
    <t xml:space="preserve">Profession </t>
  </si>
  <si>
    <t xml:space="preserve">Industry </t>
  </si>
  <si>
    <t xml:space="preserve">Form Sign Up Conversion </t>
  </si>
  <si>
    <t>Last event was 3rd?</t>
  </si>
  <si>
    <t xml:space="preserve">Tech </t>
  </si>
  <si>
    <t>Creative</t>
  </si>
  <si>
    <t>Business</t>
  </si>
  <si>
    <t>Law</t>
  </si>
  <si>
    <t>Real Estate</t>
  </si>
  <si>
    <t xml:space="preserve">Education </t>
  </si>
  <si>
    <t>Average</t>
  </si>
  <si>
    <t xml:space="preserve">Soane (Hidden Gem)  </t>
  </si>
  <si>
    <t>Tate (Social)</t>
  </si>
  <si>
    <t>Courtauld (Hidden Gem)</t>
  </si>
  <si>
    <t xml:space="preserve">Christie's (Social) </t>
  </si>
  <si>
    <t>Garden (Hidden Gem)</t>
  </si>
  <si>
    <t>NPG (Artsy Activity)</t>
  </si>
  <si>
    <t>Southbank Stroll</t>
  </si>
  <si>
    <t>Ioanna</t>
  </si>
  <si>
    <t>Nikki</t>
  </si>
  <si>
    <t xml:space="preserve">Attendees (Overall) </t>
  </si>
  <si>
    <t xml:space="preserve">Attendees (Social Event) </t>
  </si>
  <si>
    <t>11 then 8</t>
  </si>
  <si>
    <t xml:space="preserve">Attendees (Gallery) </t>
  </si>
  <si>
    <t xml:space="preserve">Attendance (Avg) </t>
  </si>
  <si>
    <t xml:space="preserve">Tokens </t>
  </si>
  <si>
    <t>Participants</t>
  </si>
  <si>
    <t xml:space="preserve">% of Group </t>
  </si>
  <si>
    <t>5-token</t>
  </si>
  <si>
    <t>4-token</t>
  </si>
  <si>
    <t>3-token</t>
  </si>
  <si>
    <t>2-token</t>
  </si>
  <si>
    <t>1-token</t>
  </si>
  <si>
    <t>0-token</t>
  </si>
  <si>
    <t xml:space="preserve">Average # of Tokens (per attendee) </t>
  </si>
  <si>
    <t xml:space="preserve">Hours contributed </t>
  </si>
  <si>
    <t xml:space="preserve">Total Hours Contributed: </t>
  </si>
  <si>
    <t xml:space="preserve">Age </t>
  </si>
  <si>
    <t xml:space="preserve">Top 2 events </t>
  </si>
  <si>
    <t>1. Christie's (83%)</t>
  </si>
  <si>
    <t xml:space="preserve">2. Tate + Soane (50%) </t>
  </si>
  <si>
    <t xml:space="preserve">1. Courtauld (100%) </t>
  </si>
  <si>
    <r>
      <rPr>
        <sz val="12"/>
        <color theme="1"/>
        <rFont val="Verdana"/>
        <family val="2"/>
      </rPr>
      <t xml:space="preserve">2. </t>
    </r>
    <r>
      <rPr>
        <b/>
        <sz val="12"/>
        <color theme="1"/>
        <rFont val="Verdana"/>
        <family val="2"/>
      </rPr>
      <t xml:space="preserve">Garden (75%) </t>
    </r>
  </si>
  <si>
    <t xml:space="preserve">Top 2 Events: </t>
  </si>
  <si>
    <t xml:space="preserve">1. Christie's (100%) </t>
  </si>
  <si>
    <t xml:space="preserve">2. Garden (100%) </t>
  </si>
  <si>
    <t xml:space="preserve">Connect / Message sent? </t>
  </si>
  <si>
    <t xml:space="preserve">Interviewed Scheduled ? </t>
  </si>
  <si>
    <t>Notes</t>
  </si>
  <si>
    <t xml:space="preserve">? (couldn't find in group) </t>
  </si>
  <si>
    <t>N</t>
  </si>
  <si>
    <t xml:space="preserve">Has been interviewed by Nimi already </t>
  </si>
  <si>
    <t>Y</t>
  </si>
  <si>
    <t xml:space="preserve">Art advisor </t>
  </si>
  <si>
    <t>sent WA message, *to connect on 1/11</t>
  </si>
  <si>
    <t xml:space="preserve">Considering his behaviour after the stroll event, I'll hold off on interviewing this one </t>
  </si>
  <si>
    <t xml:space="preserve">(Big social events) Doesn't like WA b/c uses it for professional not personal </t>
  </si>
  <si>
    <t xml:space="preserve">(Stroll events) </t>
  </si>
  <si>
    <t>\</t>
  </si>
  <si>
    <t xml:space="preserve">Connect / Message Sent? </t>
  </si>
  <si>
    <t xml:space="preserve">Interview scheduled? </t>
  </si>
  <si>
    <t>Met personally at the stroll event (Tiffany)</t>
  </si>
  <si>
    <t xml:space="preserve">Also submitted feedback form </t>
  </si>
  <si>
    <t xml:space="preserve">Total </t>
  </si>
  <si>
    <r>
      <rPr>
        <b/>
        <sz val="14"/>
        <color theme="1"/>
        <rFont val="Verdana"/>
        <family val="2"/>
      </rPr>
      <t>Launch Day:</t>
    </r>
    <r>
      <rPr>
        <sz val="14"/>
        <color theme="1"/>
        <rFont val="Verdana"/>
        <family val="2"/>
      </rPr>
      <t xml:space="preserve">  November 26th</t>
    </r>
  </si>
  <si>
    <t xml:space="preserve">Sign Ups on Locals </t>
  </si>
  <si>
    <t>...</t>
  </si>
  <si>
    <t xml:space="preserve">Sign Ups on Event Page (Hubspot)  </t>
  </si>
  <si>
    <t xml:space="preserve">Join Whatsapp Group </t>
  </si>
  <si>
    <t>Attended Events</t>
  </si>
  <si>
    <t>Form Completions</t>
  </si>
  <si>
    <t xml:space="preserve">Joined Whatsapp Group </t>
  </si>
  <si>
    <t xml:space="preserve">Join WA (from link) </t>
  </si>
  <si>
    <t xml:space="preserve">Joined WA (from communiy) </t>
  </si>
  <si>
    <t xml:space="preserve"> (%) </t>
  </si>
  <si>
    <t xml:space="preserve">Attended Event </t>
  </si>
  <si>
    <t xml:space="preserve">Attendance (%) </t>
  </si>
  <si>
    <t xml:space="preserve">Cultural Contribution  ($) — </t>
  </si>
  <si>
    <t xml:space="preserve">Ticket ($) </t>
  </si>
  <si>
    <t xml:space="preserve">Food / Drink ($) </t>
  </si>
  <si>
    <t xml:space="preserve">Gift Shop ($) </t>
  </si>
  <si>
    <t xml:space="preserve">Soane Event </t>
  </si>
  <si>
    <t>—</t>
  </si>
  <si>
    <t xml:space="preserve">Tate </t>
  </si>
  <si>
    <t xml:space="preserve">Claudette Johnson </t>
  </si>
  <si>
    <t xml:space="preserve">£180 </t>
  </si>
  <si>
    <t xml:space="preserve">Christie's </t>
  </si>
  <si>
    <t xml:space="preserve">Gardens Museum </t>
  </si>
  <si>
    <t xml:space="preserve">Individual Exploration </t>
  </si>
  <si>
    <t xml:space="preserve">Drop in Drawing </t>
  </si>
  <si>
    <t xml:space="preserve">Southbank Stroll </t>
  </si>
  <si>
    <t xml:space="preserve">Average </t>
  </si>
  <si>
    <t xml:space="preserve">last updated: 28 December </t>
  </si>
  <si>
    <t xml:space="preserve">Attended Event? </t>
  </si>
  <si>
    <t>Event Name</t>
  </si>
  <si>
    <t>Joined WhatsApp but didn't submit event form...</t>
  </si>
  <si>
    <t>Jenny</t>
  </si>
  <si>
    <t>Theo</t>
  </si>
  <si>
    <t>Alexei</t>
  </si>
  <si>
    <t>Talha</t>
  </si>
  <si>
    <t>Guilherme</t>
  </si>
  <si>
    <t>Anastasia</t>
  </si>
  <si>
    <t>Ola</t>
  </si>
  <si>
    <t>Elena</t>
  </si>
  <si>
    <t>Hannah</t>
  </si>
  <si>
    <t xml:space="preserve">Acquisition Source </t>
  </si>
  <si>
    <t>Marina Abramovic --&gt; Nimi LP</t>
  </si>
  <si>
    <t xml:space="preserve">Locals -&gt; Nimi LP </t>
  </si>
  <si>
    <t>Been to every event I've done from the beginning</t>
  </si>
  <si>
    <t>Locals --&gt; West End Art after Dark --&gt; Led a gallery visit --&gt; Nimi LP</t>
  </si>
  <si>
    <t>Shereen</t>
  </si>
  <si>
    <t>Paul's wife :)</t>
  </si>
  <si>
    <t>shereenjb@yahoo.co.uk</t>
  </si>
  <si>
    <t>07764823675</t>
  </si>
  <si>
    <t>Locals --&gt; West End Art after Dark --&gt; Marina Abramovic --&gt; Nimi LP</t>
  </si>
  <si>
    <t xml:space="preserve">Thursday Gallery Hop Locals -&gt; Nimi LP </t>
  </si>
  <si>
    <t xml:space="preserve">Ola </t>
  </si>
  <si>
    <t>Talha (Shahzad)</t>
  </si>
  <si>
    <t xml:space="preserve">Joined event but did not submit Nimi form </t>
  </si>
  <si>
    <t>Locals --&gt; Nimi LP</t>
  </si>
  <si>
    <t>+447438851827</t>
  </si>
  <si>
    <t>Maggie</t>
  </si>
  <si>
    <t>Locals --&gt; Event</t>
  </si>
  <si>
    <t>COUNTUNIQUE of First Name</t>
  </si>
  <si>
    <t>Grand Total</t>
  </si>
  <si>
    <t>COUNTA of Event Name</t>
  </si>
  <si>
    <r>
      <rPr>
        <b/>
        <sz val="14"/>
        <color theme="1"/>
        <rFont val="Verdana"/>
        <family val="2"/>
      </rPr>
      <t>Launch Day:</t>
    </r>
    <r>
      <rPr>
        <sz val="14"/>
        <color theme="1"/>
        <rFont val="Verdana"/>
        <family val="2"/>
      </rPr>
      <t xml:space="preserve">  November 26th</t>
    </r>
  </si>
  <si>
    <t>Event Sign Ups</t>
  </si>
  <si>
    <t xml:space="preserve">(%) </t>
  </si>
  <si>
    <t xml:space="preserve">Diva </t>
  </si>
  <si>
    <t>N/A</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</si>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</sst>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00000000"/>
    <numFmt numFmtId="165" formatCode="[$£]#,##0"/>
    <numFmt numFmtId="166" formatCode="0.0"/>
    <numFmt numFmtId="167" formatCode="0.0%"/>
    <numFmt numFmtId="168" formatCode="&quot;$&quot;#,##0"/>
    <numFmt numFmtId="169" formatCode="m/d/yyyy\ h:mm:ss"/>
  </numFmts>
  <fonts count="26" x14ac:knownFonts="1">
    <font>
      <sz val="10"/>
      <color rgb="FF000000"/>
      <name val="Verdana"/>
      <scheme val="minor"/>
    </font>
    <font>
      <b/>
      <sz val="12"/>
      <color theme="1"/>
      <name val="Verdana"/>
      <family val="2"/>
      <scheme val="minor"/>
    </font>
    <font>
      <sz val="10"/>
      <color theme="1"/>
      <name val="Verdana"/>
      <family val="2"/>
      <scheme val="minor"/>
    </font>
    <font>
      <sz val="12"/>
      <color rgb="FF666666"/>
      <name val="Verdana"/>
      <family val="2"/>
      <scheme val="minor"/>
    </font>
    <font>
      <i/>
      <sz val="12"/>
      <color rgb="FF666666"/>
      <name val="Calibri"/>
      <family val="2"/>
    </font>
    <font>
      <i/>
      <sz val="12"/>
      <color rgb="FF666666"/>
      <name val="Verdana"/>
      <family val="2"/>
      <scheme val="minor"/>
    </font>
    <font>
      <sz val="12"/>
      <color theme="1"/>
      <name val="Verdana"/>
      <family val="2"/>
      <scheme val="minor"/>
    </font>
    <font>
      <sz val="10"/>
      <color rgb="FF33475B"/>
      <name val="Verdana"/>
      <family val="2"/>
      <scheme val="minor"/>
    </font>
    <font>
      <sz val="12"/>
      <color rgb="FF33475B"/>
      <name val="Verdana"/>
      <family val="2"/>
      <scheme val="minor"/>
    </font>
    <font>
      <sz val="12"/>
      <color rgb="FF1A1A1A"/>
      <name val="Verdana"/>
      <family val="2"/>
    </font>
    <font>
      <b/>
      <sz val="12"/>
      <color theme="1"/>
      <name val="Verdana"/>
      <family val="2"/>
    </font>
    <font>
      <sz val="12"/>
      <color theme="1"/>
      <name val="Verdana"/>
      <family val="2"/>
    </font>
    <font>
      <sz val="12"/>
      <color rgb="FF000000"/>
      <name val="Verdana"/>
      <family val="2"/>
      <scheme val="minor"/>
    </font>
    <font>
      <u/>
      <sz val="12"/>
      <color rgb="FF0000FF"/>
      <name val="Verdana"/>
      <family val="2"/>
    </font>
    <font>
      <sz val="14"/>
      <color theme="1"/>
      <name val="Verdana"/>
      <family val="2"/>
      <scheme val="minor"/>
    </font>
    <font>
      <b/>
      <sz val="14"/>
      <color theme="1"/>
      <name val="Verdana"/>
      <family val="2"/>
      <scheme val="minor"/>
    </font>
    <font>
      <sz val="14"/>
      <color theme="1"/>
      <name val="Calibri"/>
      <family val="2"/>
    </font>
    <font>
      <i/>
      <sz val="14"/>
      <color theme="1"/>
      <name val="Verdana"/>
      <family val="2"/>
      <scheme val="minor"/>
    </font>
    <font>
      <b/>
      <sz val="10"/>
      <color theme="1"/>
      <name val="Verdana"/>
      <family val="2"/>
      <scheme val="minor"/>
    </font>
    <font>
      <i/>
      <sz val="10"/>
      <color theme="1"/>
      <name val="Calibri"/>
      <family val="2"/>
    </font>
    <font>
      <sz val="10"/>
      <color rgb="FFFFFFFF"/>
      <name val="Calibri"/>
      <family val="2"/>
    </font>
    <font>
      <sz val="10"/>
      <color theme="1"/>
      <name val="Calibri"/>
      <family val="2"/>
    </font>
    <font>
      <b/>
      <sz val="10"/>
      <color theme="1"/>
      <name val="Calibri"/>
      <family val="2"/>
    </font>
    <font>
      <strike/>
      <sz val="14"/>
      <color theme="1"/>
      <name val="Verdana"/>
      <family val="2"/>
      <scheme val="minor"/>
    </font>
    <font>
      <b/>
      <sz val="14"/>
      <color theme="1"/>
      <name val="Verdana"/>
      <family val="2"/>
    </font>
    <font>
      <sz val="14"/>
      <color theme="1"/>
      <name val="Verdana"/>
      <family val="2"/>
    </font>
  </fonts>
  <fills count="19">
    <fill>
      <patternFill patternType="none"/>
    </fill>
    <fill>
      <patternFill patternType="gray125"/>
    </fill>
    <fill>
      <patternFill patternType="solid">
        <fgColor rgb="FFFFFFFF"/>
        <bgColor rgb="FFFFFFFF"/>
      </patternFill>
    </fill>
    <fill>
      <patternFill patternType="solid">
        <fgColor rgb="FFF4CCCC"/>
        <bgColor rgb="FFF4CCCC"/>
      </patternFill>
    </fill>
    <fill>
      <patternFill patternType="solid">
        <fgColor rgb="FFFFFF00"/>
        <bgColor rgb="FFFFFF00"/>
      </patternFill>
    </fill>
    <fill>
      <patternFill patternType="solid">
        <fgColor rgb="FF00FF00"/>
        <bgColor rgb="FF00FF00"/>
      </patternFill>
    </fill>
    <fill>
      <patternFill patternType="solid">
        <fgColor theme="9"/>
        <bgColor theme="9"/>
      </patternFill>
    </fill>
    <fill>
      <patternFill patternType="solid">
        <fgColor theme="6"/>
        <bgColor theme="6"/>
      </patternFill>
    </fill>
    <fill>
      <patternFill patternType="solid">
        <fgColor theme="4"/>
        <bgColor theme="4"/>
      </patternFill>
    </fill>
    <fill>
      <patternFill patternType="solid">
        <fgColor theme="0"/>
        <bgColor theme="0"/>
      </patternFill>
    </fill>
    <fill>
      <patternFill patternType="solid">
        <fgColor rgb="FFD9E0E8"/>
        <bgColor rgb="FFD9E0E8"/>
      </patternFill>
    </fill>
    <fill>
      <patternFill patternType="solid">
        <fgColor rgb="FF6883A4"/>
        <bgColor rgb="FF6883A4"/>
      </patternFill>
    </fill>
    <fill>
      <patternFill patternType="solid">
        <fgColor rgb="FFF2F5F7"/>
        <bgColor rgb="FFF2F5F7"/>
      </patternFill>
    </fill>
    <fill>
      <patternFill patternType="solid">
        <fgColor rgb="FF26A69A"/>
        <bgColor rgb="FF26A69A"/>
      </patternFill>
    </fill>
    <fill>
      <patternFill patternType="solid">
        <fgColor rgb="FFF7CB4D"/>
        <bgColor rgb="FFF7CB4D"/>
      </patternFill>
    </fill>
    <fill>
      <patternFill patternType="solid">
        <fgColor rgb="FFEA9999"/>
        <bgColor rgb="FFEA9999"/>
      </patternFill>
    </fill>
    <fill>
      <patternFill patternType="solid">
        <fgColor rgb="FFDDF2F0"/>
        <bgColor rgb="FFDDF2F0"/>
      </patternFill>
    </fill>
    <fill>
      <patternFill patternType="solid">
        <fgColor rgb="FFFEF8E3"/>
        <bgColor rgb="FFFEF8E3"/>
      </patternFill>
    </fill>
    <fill>
      <patternFill patternType="solid">
        <fgColor rgb="FFFFE6DD"/>
        <bgColor rgb="FFFFE6DD"/>
      </patternFill>
    </fill>
  </fills>
  <borders count="11">
    <border>
      <left/>
      <right/>
      <top/>
      <bottom/>
      <diagonal/>
    </border>
    <border>
      <left/>
      <right/>
      <top/>
      <bottom style="thick">
        <color rgb="FF6883A4"/>
      </bottom>
      <diagonal/>
    </border>
    <border>
      <left/>
      <right style="thin">
        <color rgb="FFFFFFFF"/>
      </right>
      <top/>
      <bottom/>
      <diagonal/>
    </border>
    <border>
      <left/>
      <right style="thin">
        <color rgb="FFFFFFFF"/>
      </right>
      <top/>
      <bottom style="double">
        <color rgb="FF000000"/>
      </bottom>
      <diagonal/>
    </border>
    <border>
      <left/>
      <right/>
      <top/>
      <bottom style="double">
        <color rgb="FF000000"/>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1">
    <xf numFmtId="0" fontId="0" fillId="0" borderId="0"/>
  </cellStyleXfs>
  <cellXfs count="96">
    <xf numFmtId="0" fontId="0" fillId="0" borderId="0" xfId="0"/>
    <xf numFmtId="0" fontId="1" fillId="0" borderId="0" xfId="0" applyFont="1"/>
    <xf numFmtId="0" fontId="1" fillId="0" borderId="0" xfId="0" applyFont="1" applyAlignment="1">
      <alignment horizontal="center"/>
    </xf>
    <xf numFmtId="0" fontId="1" fillId="2" borderId="0" xfId="0" applyFont="1" applyFill="1"/>
    <xf numFmtId="0" fontId="1" fillId="2" borderId="0" xfId="0" applyFont="1" applyFill="1" applyAlignment="1">
      <alignment wrapText="1"/>
    </xf>
    <xf numFmtId="0" fontId="2" fillId="0" borderId="0" xfId="0" applyFont="1"/>
    <xf numFmtId="0" fontId="2" fillId="0" borderId="0" xfId="0" applyFont="1" applyAlignment="1">
      <alignment horizontal="center"/>
    </xf>
    <xf numFmtId="0" fontId="2" fillId="2" borderId="0" xfId="0" applyFont="1" applyFill="1"/>
    <xf numFmtId="0" fontId="3" fillId="0" borderId="0" xfId="0" applyFont="1" applyAlignment="1">
      <alignment wrapText="1"/>
    </xf>
    <xf numFmtId="0" fontId="3" fillId="0" borderId="0" xfId="0" applyFont="1" applyAlignment="1">
      <alignment horizontal="center" wrapText="1"/>
    </xf>
    <xf numFmtId="0" fontId="4" fillId="2" borderId="0" xfId="0" applyFont="1" applyFill="1" applyAlignment="1">
      <alignment horizontal="left" wrapText="1"/>
    </xf>
    <xf numFmtId="0" fontId="5" fillId="2" borderId="0" xfId="0" applyFont="1" applyFill="1" applyAlignment="1">
      <alignment wrapText="1"/>
    </xf>
    <xf numFmtId="0" fontId="3" fillId="2" borderId="0" xfId="0" applyFont="1" applyFill="1" applyAlignment="1">
      <alignment wrapText="1"/>
    </xf>
    <xf numFmtId="0" fontId="6" fillId="0" borderId="0" xfId="0" applyFont="1"/>
    <xf numFmtId="0" fontId="6" fillId="0" borderId="0" xfId="0" applyFont="1" applyAlignment="1">
      <alignment horizontal="center"/>
    </xf>
    <xf numFmtId="0" fontId="6" fillId="2" borderId="0" xfId="0" applyFont="1" applyFill="1"/>
    <xf numFmtId="0" fontId="6" fillId="2" borderId="0" xfId="0" applyFont="1" applyFill="1" applyAlignment="1">
      <alignment wrapText="1"/>
    </xf>
    <xf numFmtId="0" fontId="6" fillId="3" borderId="0" xfId="0" applyFont="1" applyFill="1"/>
    <xf numFmtId="0" fontId="6" fillId="4" borderId="0" xfId="0" applyFont="1" applyFill="1"/>
    <xf numFmtId="0" fontId="7" fillId="0" borderId="0" xfId="0" applyFont="1" applyAlignment="1">
      <alignment horizontal="left"/>
    </xf>
    <xf numFmtId="0" fontId="8" fillId="0" borderId="0" xfId="0" applyFont="1" applyAlignment="1">
      <alignment horizontal="left"/>
    </xf>
    <xf numFmtId="0" fontId="6" fillId="5" borderId="0" xfId="0" applyFont="1" applyFill="1"/>
    <xf numFmtId="0" fontId="9" fillId="2" borderId="0" xfId="0" applyFont="1" applyFill="1" applyAlignment="1">
      <alignment horizontal="left"/>
    </xf>
    <xf numFmtId="0" fontId="1" fillId="3" borderId="0" xfId="0" applyFont="1" applyFill="1"/>
    <xf numFmtId="1" fontId="6" fillId="2" borderId="0" xfId="0" applyNumberFormat="1" applyFont="1" applyFill="1"/>
    <xf numFmtId="0" fontId="6" fillId="2" borderId="0" xfId="0" applyFont="1" applyFill="1" applyAlignment="1">
      <alignment horizontal="center"/>
    </xf>
    <xf numFmtId="0" fontId="10" fillId="2" borderId="0" xfId="0" applyFont="1" applyFill="1"/>
    <xf numFmtId="0" fontId="11" fillId="0" borderId="0" xfId="0" applyFont="1"/>
    <xf numFmtId="0" fontId="6" fillId="6" borderId="0" xfId="0" applyFont="1" applyFill="1" applyAlignment="1">
      <alignment horizontal="center"/>
    </xf>
    <xf numFmtId="0" fontId="6" fillId="7" borderId="0" xfId="0" applyFont="1" applyFill="1" applyAlignment="1">
      <alignment horizontal="center"/>
    </xf>
    <xf numFmtId="0" fontId="10" fillId="0" borderId="0" xfId="0" applyFont="1"/>
    <xf numFmtId="9" fontId="6" fillId="2" borderId="0" xfId="0" applyNumberFormat="1" applyFont="1" applyFill="1"/>
    <xf numFmtId="1" fontId="6" fillId="0" borderId="0" xfId="0" applyNumberFormat="1" applyFont="1" applyAlignment="1">
      <alignment horizontal="center"/>
    </xf>
    <xf numFmtId="1" fontId="6" fillId="0" borderId="0" xfId="0" applyNumberFormat="1" applyFont="1"/>
    <xf numFmtId="0" fontId="12" fillId="2" borderId="0" xfId="0" applyFont="1" applyFill="1" applyAlignment="1">
      <alignment horizontal="center"/>
    </xf>
    <xf numFmtId="164" fontId="6" fillId="2" borderId="0" xfId="0" applyNumberFormat="1" applyFont="1" applyFill="1"/>
    <xf numFmtId="0" fontId="6" fillId="5" borderId="0" xfId="0" applyFont="1" applyFill="1" applyAlignment="1">
      <alignment horizontal="center"/>
    </xf>
    <xf numFmtId="9" fontId="1" fillId="0" borderId="0" xfId="0" applyNumberFormat="1" applyFont="1" applyAlignment="1">
      <alignment horizontal="center"/>
    </xf>
    <xf numFmtId="0" fontId="6" fillId="4" borderId="0" xfId="0" applyFont="1" applyFill="1" applyAlignment="1">
      <alignment horizontal="center"/>
    </xf>
    <xf numFmtId="0" fontId="13" fillId="0" borderId="0" xfId="0" applyFont="1"/>
    <xf numFmtId="0" fontId="1" fillId="2" borderId="0" xfId="0" applyFont="1" applyFill="1" applyAlignment="1">
      <alignment horizontal="center"/>
    </xf>
    <xf numFmtId="0" fontId="14" fillId="0" borderId="0" xfId="0" applyFont="1" applyAlignment="1">
      <alignment horizontal="left"/>
    </xf>
    <xf numFmtId="0" fontId="14" fillId="0" borderId="0" xfId="0" applyFont="1" applyAlignment="1">
      <alignment horizontal="center"/>
    </xf>
    <xf numFmtId="0" fontId="14" fillId="0" borderId="0" xfId="0" applyFont="1"/>
    <xf numFmtId="165" fontId="14" fillId="0" borderId="0" xfId="0" applyNumberFormat="1" applyFont="1" applyAlignment="1">
      <alignment horizontal="center"/>
    </xf>
    <xf numFmtId="165" fontId="14" fillId="0" borderId="0" xfId="0" applyNumberFormat="1" applyFont="1"/>
    <xf numFmtId="0" fontId="15" fillId="0" borderId="0" xfId="0" applyFont="1" applyAlignment="1">
      <alignment horizontal="left"/>
    </xf>
    <xf numFmtId="0" fontId="15" fillId="0" borderId="0" xfId="0" applyFont="1"/>
    <xf numFmtId="0" fontId="15" fillId="8" borderId="0" xfId="0" applyFont="1" applyFill="1" applyAlignment="1">
      <alignment horizontal="center"/>
    </xf>
    <xf numFmtId="0" fontId="15" fillId="0" borderId="0" xfId="0" applyFont="1" applyAlignment="1">
      <alignment horizontal="center"/>
    </xf>
    <xf numFmtId="0" fontId="15" fillId="9" borderId="0" xfId="0" applyFont="1" applyFill="1" applyAlignment="1">
      <alignment horizontal="center"/>
    </xf>
    <xf numFmtId="166" fontId="15" fillId="0" borderId="0" xfId="0" applyNumberFormat="1" applyFont="1" applyAlignment="1">
      <alignment horizontal="center"/>
    </xf>
    <xf numFmtId="167" fontId="14" fillId="0" borderId="0" xfId="0" applyNumberFormat="1" applyFont="1" applyAlignment="1">
      <alignment horizontal="center"/>
    </xf>
    <xf numFmtId="165" fontId="16" fillId="0" borderId="0" xfId="0" applyNumberFormat="1" applyFont="1" applyAlignment="1">
      <alignment horizontal="center"/>
    </xf>
    <xf numFmtId="9" fontId="14" fillId="0" borderId="0" xfId="0" applyNumberFormat="1" applyFont="1" applyAlignment="1">
      <alignment horizontal="center"/>
    </xf>
    <xf numFmtId="168" fontId="16" fillId="0" borderId="0" xfId="0" applyNumberFormat="1" applyFont="1" applyAlignment="1">
      <alignment horizontal="center"/>
    </xf>
    <xf numFmtId="168" fontId="14" fillId="0" borderId="0" xfId="0" applyNumberFormat="1" applyFont="1" applyAlignment="1">
      <alignment horizontal="center"/>
    </xf>
    <xf numFmtId="166" fontId="14" fillId="0" borderId="0" xfId="0" applyNumberFormat="1" applyFont="1" applyAlignment="1">
      <alignment horizontal="center"/>
    </xf>
    <xf numFmtId="0" fontId="15" fillId="9" borderId="0" xfId="0" applyFont="1" applyFill="1" applyAlignment="1">
      <alignment horizontal="left"/>
    </xf>
    <xf numFmtId="0" fontId="14" fillId="9" borderId="0" xfId="0" applyFont="1" applyFill="1" applyAlignment="1">
      <alignment horizontal="center"/>
    </xf>
    <xf numFmtId="165" fontId="14" fillId="9" borderId="0" xfId="0" applyNumberFormat="1" applyFont="1" applyFill="1" applyAlignment="1">
      <alignment horizontal="center"/>
    </xf>
    <xf numFmtId="1" fontId="17" fillId="0" borderId="0" xfId="0" applyNumberFormat="1" applyFont="1" applyAlignment="1">
      <alignment horizontal="left"/>
    </xf>
    <xf numFmtId="1" fontId="14" fillId="0" borderId="0" xfId="0" applyNumberFormat="1" applyFont="1" applyAlignment="1">
      <alignment horizontal="center"/>
    </xf>
    <xf numFmtId="1" fontId="14" fillId="0" borderId="0" xfId="0" applyNumberFormat="1" applyFont="1"/>
    <xf numFmtId="0" fontId="17" fillId="0" borderId="0" xfId="0" applyFont="1" applyAlignment="1">
      <alignment horizontal="left"/>
    </xf>
    <xf numFmtId="0" fontId="18" fillId="0" borderId="0" xfId="0" applyFont="1"/>
    <xf numFmtId="169" fontId="2" fillId="0" borderId="0" xfId="0" applyNumberFormat="1" applyFont="1"/>
    <xf numFmtId="0" fontId="2" fillId="0" borderId="0" xfId="0" quotePrefix="1" applyFont="1" applyAlignment="1">
      <alignment horizontal="right"/>
    </xf>
    <xf numFmtId="0" fontId="19" fillId="10" borderId="1" xfId="0" applyFont="1" applyFill="1" applyBorder="1"/>
    <xf numFmtId="0" fontId="20" fillId="11" borderId="1" xfId="0" applyFont="1" applyFill="1" applyBorder="1"/>
    <xf numFmtId="0" fontId="21" fillId="0" borderId="0" xfId="0" applyFont="1"/>
    <xf numFmtId="0" fontId="21" fillId="12" borderId="2" xfId="0" applyFont="1" applyFill="1" applyBorder="1"/>
    <xf numFmtId="0" fontId="21" fillId="2" borderId="0" xfId="0" applyFont="1" applyFill="1" applyAlignment="1">
      <alignment horizontal="right"/>
    </xf>
    <xf numFmtId="0" fontId="21" fillId="12" borderId="3" xfId="0" applyFont="1" applyFill="1" applyBorder="1"/>
    <xf numFmtId="0" fontId="21" fillId="2" borderId="4" xfId="0" applyFont="1" applyFill="1" applyBorder="1" applyAlignment="1">
      <alignment horizontal="right"/>
    </xf>
    <xf numFmtId="0" fontId="22" fillId="10" borderId="0" xfId="0" applyFont="1" applyFill="1"/>
    <xf numFmtId="0" fontId="22" fillId="10" borderId="0" xfId="0" applyFont="1" applyFill="1" applyAlignment="1">
      <alignment horizontal="right"/>
    </xf>
    <xf numFmtId="0" fontId="15" fillId="13" borderId="0" xfId="0" applyFont="1" applyFill="1" applyAlignment="1">
      <alignment horizontal="center"/>
    </xf>
    <xf numFmtId="0" fontId="15" fillId="14" borderId="0" xfId="0" applyFont="1" applyFill="1" applyAlignment="1">
      <alignment horizontal="center"/>
    </xf>
    <xf numFmtId="0" fontId="15" fillId="15" borderId="0" xfId="0" applyFont="1" applyFill="1" applyAlignment="1">
      <alignment horizontal="center"/>
    </xf>
    <xf numFmtId="166" fontId="15" fillId="15" borderId="0" xfId="0" applyNumberFormat="1" applyFont="1" applyFill="1" applyAlignment="1">
      <alignment horizontal="center"/>
    </xf>
    <xf numFmtId="0" fontId="14" fillId="2" borderId="0" xfId="0" applyFont="1" applyFill="1" applyAlignment="1">
      <alignment horizontal="center"/>
    </xf>
    <xf numFmtId="167" fontId="14" fillId="2" borderId="0" xfId="0" applyNumberFormat="1" applyFont="1" applyFill="1" applyAlignment="1">
      <alignment horizontal="center"/>
    </xf>
    <xf numFmtId="0" fontId="14" fillId="16" borderId="0" xfId="0" applyFont="1" applyFill="1" applyAlignment="1">
      <alignment horizontal="center"/>
    </xf>
    <xf numFmtId="0" fontId="14" fillId="17" borderId="0" xfId="0" applyFont="1" applyFill="1" applyAlignment="1">
      <alignment horizontal="center"/>
    </xf>
    <xf numFmtId="0" fontId="14" fillId="18" borderId="0" xfId="0" applyFont="1" applyFill="1" applyAlignment="1">
      <alignment horizontal="center"/>
    </xf>
    <xf numFmtId="167" fontId="14" fillId="18" borderId="0" xfId="0" applyNumberFormat="1" applyFont="1" applyFill="1" applyAlignment="1">
      <alignment horizontal="center"/>
    </xf>
    <xf numFmtId="0" fontId="23" fillId="0" borderId="0" xfId="0" applyFont="1" applyAlignment="1">
      <alignment horizontal="left"/>
    </xf>
    <xf numFmtId="0" fontId="0" fillId="0" borderId="5" xfId="0" pivotButton="1" applyBorder="1"/>
    <xf numFmtId="0" fontId="0" fillId="0" borderId="6" xfId="0" applyBorder="1"/>
    <xf numFmtId="169" fontId="0" fillId="0" borderId="5" xfId="0" applyNumberFormat="1" applyBorder="1"/>
    <xf numFmtId="0" fontId="0" fillId="0" borderId="6" xfId="0" applyNumberFormat="1" applyBorder="1"/>
    <xf numFmtId="169" fontId="0" fillId="0" borderId="7" xfId="0" applyNumberFormat="1" applyBorder="1"/>
    <xf numFmtId="0" fontId="0" fillId="0" borderId="8" xfId="0" applyNumberFormat="1" applyBorder="1"/>
    <xf numFmtId="169" fontId="0" fillId="0" borderId="9" xfId="0" applyNumberFormat="1" applyBorder="1"/>
    <xf numFmtId="0" fontId="0" fillId="0" borderId="10" xfId="0" applyNumberFormat="1" applyBorder="1"/>
  </cellXfs>
  <cellStyles count="1">
    <cellStyle name="Normal" xfId="0" builtinId="0"/>
  </cellStyles>
  <dxfs count="43">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00FF00"/>
          <bgColor rgb="FF00FF00"/>
        </patternFill>
      </fill>
    </dxf>
    <dxf>
      <fill>
        <patternFill patternType="solid">
          <fgColor rgb="FFFFFF00"/>
          <bgColor rgb="FFFFFF00"/>
        </patternFill>
      </fill>
    </dxf>
    <dxf>
      <fill>
        <patternFill patternType="solid">
          <fgColor rgb="FFF4CCCC"/>
          <bgColor rgb="FFF4CCCC"/>
        </patternFill>
      </fill>
    </dxf>
    <dxf>
      <fill>
        <patternFill patternType="solid">
          <fgColor rgb="FF00FF00"/>
          <bgColor rgb="FF00FF00"/>
        </patternFill>
      </fill>
    </dxf>
    <dxf>
      <fill>
        <patternFill patternType="solid">
          <fgColor rgb="FFFFFF00"/>
          <bgColor rgb="FFFFFF00"/>
        </patternFill>
      </fill>
    </dxf>
    <dxf>
      <fill>
        <patternFill patternType="solid">
          <fgColor rgb="FFF4CCCC"/>
          <bgColor rgb="FFF4CCCC"/>
        </patternFill>
      </fill>
    </dxf>
    <dxf>
      <fill>
        <patternFill patternType="solid">
          <fgColor rgb="FF00FF00"/>
          <bgColor rgb="FF00FF00"/>
        </patternFill>
      </fill>
    </dxf>
    <dxf>
      <fill>
        <patternFill patternType="solid">
          <fgColor rgb="FFFFFF00"/>
          <bgColor rgb="FFFFFF00"/>
        </patternFill>
      </fill>
    </dxf>
    <dxf>
      <fill>
        <patternFill patternType="solid">
          <fgColor rgb="FFF4CCCC"/>
          <bgColor rgb="FFF4CCCC"/>
        </patternFill>
      </fill>
    </dxf>
    <dxf>
      <fill>
        <patternFill patternType="solid">
          <fgColor rgb="FF00FF00"/>
          <bgColor rgb="FF00FF00"/>
        </patternFill>
      </fill>
    </dxf>
    <dxf>
      <fill>
        <patternFill patternType="solid">
          <fgColor rgb="FFFFFF00"/>
          <bgColor rgb="FFFFFF00"/>
        </patternFill>
      </fill>
    </dxf>
    <dxf>
      <fill>
        <patternFill patternType="solid">
          <fgColor rgb="FFF4CCCC"/>
          <bgColor rgb="FFF4CCCC"/>
        </patternFill>
      </fill>
    </dxf>
    <dxf>
      <fill>
        <patternFill patternType="solid">
          <fgColor rgb="FF00FF00"/>
          <bgColor rgb="FF00FF00"/>
        </patternFill>
      </fill>
    </dxf>
    <dxf>
      <fill>
        <patternFill patternType="solid">
          <fgColor rgb="FFFFFF00"/>
          <bgColor rgb="FFFFFF00"/>
        </patternFill>
      </fill>
    </dxf>
    <dxf>
      <fill>
        <patternFill patternType="solid">
          <fgColor rgb="FFF4CCCC"/>
          <bgColor rgb="FFF4CCCC"/>
        </patternFill>
      </fill>
    </dxf>
    <dxf>
      <fill>
        <patternFill patternType="solid">
          <fgColor rgb="FF00FF00"/>
          <bgColor rgb="FF00FF00"/>
        </patternFill>
      </fill>
    </dxf>
    <dxf>
      <fill>
        <patternFill patternType="solid">
          <fgColor rgb="FFFFFF00"/>
          <bgColor rgb="FFFFFF00"/>
        </patternFill>
      </fill>
    </dxf>
    <dxf>
      <fill>
        <patternFill patternType="solid">
          <fgColor rgb="FFF4CCCC"/>
          <bgColor rgb="FFF4CCCC"/>
        </patternFill>
      </fill>
    </dxf>
    <dxf>
      <fill>
        <patternFill patternType="solid">
          <fgColor rgb="FF00FF00"/>
          <bgColor rgb="FF00FF00"/>
        </patternFill>
      </fill>
    </dxf>
    <dxf>
      <fill>
        <patternFill patternType="solid">
          <fgColor rgb="FFFFFF00"/>
          <bgColor rgb="FFFFFF00"/>
        </patternFill>
      </fill>
    </dxf>
    <dxf>
      <fill>
        <patternFill patternType="solid">
          <fgColor rgb="FFF4CCCC"/>
          <bgColor rgb="FFF4CCCC"/>
        </patternFill>
      </fill>
    </dxf>
    <dxf>
      <fill>
        <patternFill patternType="solid">
          <fgColor rgb="FF00FF00"/>
          <bgColor rgb="FF00FF00"/>
        </patternFill>
      </fill>
    </dxf>
    <dxf>
      <fill>
        <patternFill patternType="solid">
          <fgColor rgb="FFFFFF00"/>
          <bgColor rgb="FFFFFF00"/>
        </patternFill>
      </fill>
    </dxf>
    <dxf>
      <fill>
        <patternFill patternType="solid">
          <fgColor rgb="FFF4CCCC"/>
          <bgColor rgb="FFF4CCCC"/>
        </patternFill>
      </fill>
    </dxf>
    <dxf>
      <fill>
        <patternFill patternType="solid">
          <fgColor rgb="FF00FF00"/>
          <bgColor rgb="FF00FF00"/>
        </patternFill>
      </fill>
    </dxf>
    <dxf>
      <fill>
        <patternFill patternType="solid">
          <fgColor rgb="FFFFFF00"/>
          <bgColor rgb="FFFFFF00"/>
        </patternFill>
      </fill>
    </dxf>
    <dxf>
      <fill>
        <patternFill patternType="solid">
          <fgColor rgb="FFF4CCCC"/>
          <bgColor rgb="FFF4CCCC"/>
        </patternFill>
      </fill>
    </dxf>
    <dxf>
      <fill>
        <patternFill patternType="solid">
          <fgColor rgb="FF00FF00"/>
          <bgColor rgb="FF00FF00"/>
        </patternFill>
      </fill>
    </dxf>
    <dxf>
      <fill>
        <patternFill patternType="solid">
          <fgColor rgb="FFFFFF00"/>
          <bgColor rgb="FFFFFF00"/>
        </patternFill>
      </fill>
    </dxf>
    <dxf>
      <fill>
        <patternFill patternType="solid">
          <fgColor rgb="FFFFE6DD"/>
          <bgColor rgb="FFFFE6DD"/>
        </patternFill>
      </fill>
    </dxf>
    <dxf>
      <fill>
        <patternFill patternType="solid">
          <fgColor rgb="FFFFFFFF"/>
          <bgColor rgb="FFFFFFFF"/>
        </patternFill>
      </fill>
    </dxf>
    <dxf>
      <fill>
        <patternFill patternType="solid">
          <fgColor rgb="FFEA9999"/>
          <bgColor rgb="FFEA9999"/>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
      <fill>
        <patternFill patternType="solid">
          <fgColor rgb="FFDDF2F0"/>
          <bgColor rgb="FFDDF2F0"/>
        </patternFill>
      </fill>
    </dxf>
    <dxf>
      <fill>
        <patternFill patternType="solid">
          <fgColor rgb="FFFFFFFF"/>
          <bgColor rgb="FFFFFFFF"/>
        </patternFill>
      </fill>
    </dxf>
    <dxf>
      <fill>
        <patternFill patternType="solid">
          <fgColor rgb="FF26A69A"/>
          <bgColor rgb="FF26A69A"/>
        </patternFill>
      </fill>
    </dxf>
  </dxfs>
  <tableStyles count="3">
    <tableStyle name="Overall Advent #s-style" pivot="0" count="3" xr9:uid="{00000000-0011-0000-FFFF-FFFF00000000}">
      <tableStyleElement type="headerRow" dxfId="42"/>
      <tableStyleElement type="firstRowStripe" dxfId="41"/>
      <tableStyleElement type="secondRowStripe" dxfId="40"/>
    </tableStyle>
    <tableStyle name="Overall Advent #s-style 2" pivot="0" count="3" xr9:uid="{00000000-0011-0000-FFFF-FFFF01000000}">
      <tableStyleElement type="headerRow" dxfId="39"/>
      <tableStyleElement type="firstRowStripe" dxfId="38"/>
      <tableStyleElement type="secondRowStripe" dxfId="37"/>
    </tableStyle>
    <tableStyle name="Overall Advent #s-style 3" pivot="0" count="3" xr9:uid="{00000000-0011-0000-FFFF-FFFF02000000}">
      <tableStyleElement type="headerRow" dxfId="36"/>
      <tableStyleElement type="firstRowStripe" dxfId="35"/>
      <tableStyleElement type="secondRowStripe" dxfId="3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838383"/>
                </a:solidFill>
                <a:latin typeface="+mn-lt"/>
              </a:defRPr>
            </a:pPr>
            <a:r>
              <a:rPr b="0">
                <a:solidFill>
                  <a:srgbClr val="838383"/>
                </a:solidFill>
                <a:latin typeface="+mn-lt"/>
              </a:rPr>
              <a:t>Age</a:t>
            </a:r>
          </a:p>
        </c:rich>
      </c:tx>
      <c:overlay val="0"/>
    </c:title>
    <c:autoTitleDeleted val="0"/>
    <c:plotArea>
      <c:layout/>
      <c:lineChart>
        <c:grouping val="standard"/>
        <c:varyColors val="0"/>
        <c:ser>
          <c:idx val="0"/>
          <c:order val="0"/>
          <c:tx>
            <c:strRef>
              <c:f>'OG Attendee Information — Nimi '!$C$1</c:f>
              <c:strCache>
                <c:ptCount val="1"/>
                <c:pt idx="0">
                  <c:v>Age</c:v>
                </c:pt>
              </c:strCache>
            </c:strRef>
          </c:tx>
          <c:spPr>
            <a:ln cmpd="sng">
              <a:solidFill>
                <a:srgbClr val="1A9988"/>
              </a:solidFill>
            </a:ln>
          </c:spPr>
          <c:marker>
            <c:symbol val="none"/>
          </c:marker>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'OG Attendee Information — Nimi '!$C$2:$C$14</c:f>
              <c:numCache>
                <c:formatCode>General</c:formatCode>
                <c:ptCount val="6"/>
                <c:pt idx="0">
                  <c:v>31</c:v>
                </c:pt>
                <c:pt idx="1">
                  <c:v>33</c:v>
                </c:pt>
                <c:pt idx="2">
                  <c:v>35</c:v>
                </c:pt>
                <c:pt idx="3">
                  <c:v>27</c:v>
                </c:pt>
                <c:pt idx="4">
                  <c:v>29</c:v>
                </c:pt>
                <c:pt idx="5">
                  <c:v>37</c:v>
                </c:pt>
              </c:numCache>
            </c:numRef>
          </c:val>
          <c:smooth val="0"/>
          <c:extLst>
            <c:ext xmlns:c16="http://schemas.microsoft.com/office/drawing/2014/chart" uri="{C3380CC4-5D6E-409C-BE32-E72D297353CC}">
              <c16:uniqueId val="{00000000-6C0A-4AA8-BBBC-95F9644D1996}"/>
            </c:ext>
          </c:extLst>
        </c:ser>
        <c:dLbls>
          <c:showLegendKey val="0"/>
          <c:showVal val="0"/>
          <c:showCatName val="0"/>
          <c:showSerName val="0"/>
          <c:showPercent val="0"/>
          <c:showBubbleSize val="0"/>
        </c:dLbls>
        <c:smooth val="0"/>
        <c:axId val="1344091538"/>
        <c:axId val="1740563798"/>
      </c:lineChart>
      <c:catAx>
        <c:axId val="1344091538"/>
        <c:scaling>
          <c:orientation val="minMax"/>
        </c:scaling>
        <c:delete val="0"/>
        <c:axPos val="b"/>
        <c:title>
          <c:tx>
            <c:rich>
              <a:bodyPr/>
              <a:lstStyle/>
              <a:p>
                <a:pPr lvl="0">
                  <a:defRPr b="0">
                    <a:solidFill>
                      <a:srgbClr val="1A1A1A"/>
                    </a:solidFill>
                    <a:latin typeface="+mn-lt"/>
                  </a:defRPr>
                </a:pPr>
                <a:endParaRPr/>
              </a:p>
            </c:rich>
          </c:tx>
          <c:overlay val="0"/>
        </c:title>
        <c:numFmt formatCode="General" sourceLinked="1"/>
        <c:majorTickMark val="none"/>
        <c:minorTickMark val="none"/>
        <c:tickLblPos val="nextTo"/>
        <c:txPr>
          <a:bodyPr/>
          <a:lstStyle/>
          <a:p>
            <a:pPr lvl="0">
              <a:defRPr b="0">
                <a:solidFill>
                  <a:srgbClr val="1A1A1A"/>
                </a:solidFill>
                <a:latin typeface="+mn-lt"/>
              </a:defRPr>
            </a:pPr>
            <a:endParaRPr lang="en-US"/>
          </a:p>
        </c:txPr>
        <c:crossAx val="1740563798"/>
        <c:crosses val="autoZero"/>
        <c:auto val="1"/>
        <c:lblAlgn val="ctr"/>
        <c:lblOffset val="100"/>
        <c:noMultiLvlLbl val="1"/>
      </c:catAx>
      <c:valAx>
        <c:axId val="1740563798"/>
        <c:scaling>
          <c:orientation val="minMax"/>
        </c:scaling>
        <c:delete val="0"/>
        <c:axPos val="l"/>
        <c:minorGridlines>
          <c:spPr>
            <a:ln>
              <a:solidFill>
                <a:srgbClr val="CCCCCC">
                  <a:alpha val="0"/>
                </a:srgbClr>
              </a:solidFill>
            </a:ln>
          </c:spPr>
        </c:minorGridlines>
        <c:title>
          <c:tx>
            <c:rich>
              <a:bodyPr/>
              <a:lstStyle/>
              <a:p>
                <a:pPr lvl="0">
                  <a:defRPr b="0">
                    <a:solidFill>
                      <a:srgbClr val="1A1A1A"/>
                    </a:solidFill>
                    <a:latin typeface="+mn-lt"/>
                  </a:defRPr>
                </a:pPr>
                <a:r>
                  <a:rPr b="0">
                    <a:solidFill>
                      <a:srgbClr val="1A1A1A"/>
                    </a:solidFill>
                    <a:latin typeface="+mn-lt"/>
                  </a:rPr>
                  <a:t>Age</a:t>
                </a: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n-US"/>
          </a:p>
        </c:txPr>
        <c:crossAx val="1344091538"/>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838383"/>
                </a:solidFill>
                <a:latin typeface="+mn-lt"/>
              </a:defRPr>
            </a:pPr>
            <a:r>
              <a:rPr b="0">
                <a:solidFill>
                  <a:srgbClr val="838383"/>
                </a:solidFill>
                <a:latin typeface="+mn-lt"/>
              </a:rPr>
              <a:t>Age</a:t>
            </a:r>
          </a:p>
        </c:rich>
      </c:tx>
      <c:overlay val="0"/>
    </c:title>
    <c:autoTitleDeleted val="0"/>
    <c:plotArea>
      <c:layout/>
      <c:lineChart>
        <c:grouping val="standard"/>
        <c:varyColors val="0"/>
        <c:ser>
          <c:idx val="0"/>
          <c:order val="0"/>
          <c:tx>
            <c:strRef>
              <c:f>'OG Loyalty Card Threshold  — Ni'!$C$1</c:f>
              <c:strCache>
                <c:ptCount val="1"/>
                <c:pt idx="0">
                  <c:v>Age</c:v>
                </c:pt>
              </c:strCache>
            </c:strRef>
          </c:tx>
          <c:spPr>
            <a:ln cmpd="sng">
              <a:solidFill>
                <a:srgbClr val="1A9988"/>
              </a:solidFill>
            </a:ln>
          </c:spPr>
          <c:marker>
            <c:symbol val="none"/>
          </c:marker>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'OG Loyalty Card Threshold  — Ni'!$C$2:$C$14</c:f>
              <c:numCache>
                <c:formatCode>General</c:formatCode>
                <c:ptCount val="4"/>
                <c:pt idx="0">
                  <c:v>30</c:v>
                </c:pt>
                <c:pt idx="1">
                  <c:v>34</c:v>
                </c:pt>
                <c:pt idx="2">
                  <c:v>49</c:v>
                </c:pt>
                <c:pt idx="3">
                  <c:v>34</c:v>
                </c:pt>
              </c:numCache>
            </c:numRef>
          </c:val>
          <c:smooth val="0"/>
          <c:extLst>
            <c:ext xmlns:c16="http://schemas.microsoft.com/office/drawing/2014/chart" uri="{C3380CC4-5D6E-409C-BE32-E72D297353CC}">
              <c16:uniqueId val="{00000000-B835-449E-BC74-2256FFC5EC07}"/>
            </c:ext>
          </c:extLst>
        </c:ser>
        <c:dLbls>
          <c:showLegendKey val="0"/>
          <c:showVal val="0"/>
          <c:showCatName val="0"/>
          <c:showSerName val="0"/>
          <c:showPercent val="0"/>
          <c:showBubbleSize val="0"/>
        </c:dLbls>
        <c:smooth val="0"/>
        <c:axId val="527955541"/>
        <c:axId val="1252858978"/>
      </c:lineChart>
      <c:catAx>
        <c:axId val="527955541"/>
        <c:scaling>
          <c:orientation val="minMax"/>
        </c:scaling>
        <c:delete val="0"/>
        <c:axPos val="b"/>
        <c:title>
          <c:tx>
            <c:rich>
              <a:bodyPr/>
              <a:lstStyle/>
              <a:p>
                <a:pPr lvl="0">
                  <a:defRPr b="0">
                    <a:solidFill>
                      <a:srgbClr val="1A1A1A"/>
                    </a:solidFill>
                    <a:latin typeface="+mn-lt"/>
                  </a:defRPr>
                </a:pPr>
                <a:endParaRPr/>
              </a:p>
            </c:rich>
          </c:tx>
          <c:overlay val="0"/>
        </c:title>
        <c:numFmt formatCode="General" sourceLinked="1"/>
        <c:majorTickMark val="none"/>
        <c:minorTickMark val="none"/>
        <c:tickLblPos val="nextTo"/>
        <c:txPr>
          <a:bodyPr/>
          <a:lstStyle/>
          <a:p>
            <a:pPr lvl="0">
              <a:defRPr b="0">
                <a:solidFill>
                  <a:srgbClr val="1A1A1A"/>
                </a:solidFill>
                <a:latin typeface="+mn-lt"/>
              </a:defRPr>
            </a:pPr>
            <a:endParaRPr lang="en-US"/>
          </a:p>
        </c:txPr>
        <c:crossAx val="1252858978"/>
        <c:crosses val="autoZero"/>
        <c:auto val="1"/>
        <c:lblAlgn val="ctr"/>
        <c:lblOffset val="100"/>
        <c:noMultiLvlLbl val="1"/>
      </c:catAx>
      <c:valAx>
        <c:axId val="1252858978"/>
        <c:scaling>
          <c:orientation val="minMax"/>
        </c:scaling>
        <c:delete val="0"/>
        <c:axPos val="l"/>
        <c:minorGridlines>
          <c:spPr>
            <a:ln>
              <a:solidFill>
                <a:srgbClr val="CCCCCC">
                  <a:alpha val="0"/>
                </a:srgbClr>
              </a:solidFill>
            </a:ln>
          </c:spPr>
        </c:minorGridlines>
        <c:title>
          <c:tx>
            <c:rich>
              <a:bodyPr/>
              <a:lstStyle/>
              <a:p>
                <a:pPr lvl="0">
                  <a:defRPr b="0">
                    <a:solidFill>
                      <a:srgbClr val="1A1A1A"/>
                    </a:solidFill>
                    <a:latin typeface="+mn-lt"/>
                  </a:defRPr>
                </a:pPr>
                <a:r>
                  <a:rPr b="0">
                    <a:solidFill>
                      <a:srgbClr val="1A1A1A"/>
                    </a:solidFill>
                    <a:latin typeface="+mn-lt"/>
                  </a:rPr>
                  <a:t>Age</a:t>
                </a: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n-US"/>
          </a:p>
        </c:txPr>
        <c:crossAx val="527955541"/>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stacked"/>
        <c:varyColors val="1"/>
        <c:ser>
          <c:idx val="0"/>
          <c:order val="0"/>
          <c:tx>
            <c:strRef>
              <c:f>' Overall Advent Charts'!$B$9</c:f>
              <c:strCache>
                <c:ptCount val="1"/>
                <c:pt idx="0">
                  <c:v>Event Sign Ups</c:v>
                </c:pt>
              </c:strCache>
            </c:strRef>
          </c:tx>
          <c:spPr>
            <a:solidFill>
              <a:srgbClr val="0B1B23"/>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Overall Advent Charts'!$A$10:$A$19</c:f>
              <c:strCache>
                <c:ptCount val="8"/>
                <c:pt idx="0">
                  <c:v>Claudette Johnson </c:v>
                </c:pt>
                <c:pt idx="1">
                  <c:v>Soane Event </c:v>
                </c:pt>
                <c:pt idx="2">
                  <c:v>Sunday Stroll </c:v>
                </c:pt>
                <c:pt idx="3">
                  <c:v>Gardens Museum </c:v>
                </c:pt>
                <c:pt idx="4">
                  <c:v>Southbank Stroll </c:v>
                </c:pt>
                <c:pt idx="5">
                  <c:v>Drop in Drawing </c:v>
                </c:pt>
                <c:pt idx="6">
                  <c:v>Christie's </c:v>
                </c:pt>
                <c:pt idx="7">
                  <c:v>Tate </c:v>
                </c:pt>
              </c:strCache>
            </c:strRef>
          </c:cat>
          <c:val>
            <c:numRef>
              <c:f>' Overall Advent Charts'!$B$10:$B$19</c:f>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DCA-420A-BE09-A70866B873C4}"/>
            </c:ext>
          </c:extLst>
        </c:ser>
        <c:ser>
          <c:idx val="1"/>
          <c:order val="1"/>
          <c:tx>
            <c:strRef>
              <c:f>' Overall Advent Charts'!$C$9</c:f>
              <c:strCache>
                <c:ptCount val="1"/>
                <c:pt idx="0">
                  <c:v>Joined Whatsapp Group </c:v>
                </c:pt>
              </c:strCache>
            </c:strRef>
          </c:tx>
          <c:spPr>
            <a:solidFill>
              <a:srgbClr val="11A86E"/>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Overall Advent Charts'!$A$10:$A$19</c:f>
              <c:strCache>
                <c:ptCount val="8"/>
                <c:pt idx="0">
                  <c:v>Claudette Johnson </c:v>
                </c:pt>
                <c:pt idx="1">
                  <c:v>Soane Event </c:v>
                </c:pt>
                <c:pt idx="2">
                  <c:v>Sunday Stroll </c:v>
                </c:pt>
                <c:pt idx="3">
                  <c:v>Gardens Museum </c:v>
                </c:pt>
                <c:pt idx="4">
                  <c:v>Southbank Stroll </c:v>
                </c:pt>
                <c:pt idx="5">
                  <c:v>Drop in Drawing </c:v>
                </c:pt>
                <c:pt idx="6">
                  <c:v>Christie's </c:v>
                </c:pt>
                <c:pt idx="7">
                  <c:v>Tate </c:v>
                </c:pt>
              </c:strCache>
            </c:strRef>
          </c:cat>
          <c:val>
            <c:numRef>
              <c:f>' Overall Advent Charts'!$C$10:$C$19</c:f>
              <c:numCache>
                <c:formatCode>General</c:formatCode>
                <c:ptCount val="8"/>
                <c:pt idx="0">
                  <c:v>15</c:v>
                </c:pt>
                <c:pt idx="1">
                  <c:v>15</c:v>
                </c:pt>
                <c:pt idx="2">
                  <c:v>17</c:v>
                </c:pt>
                <c:pt idx="3">
                  <c:v>22</c:v>
                </c:pt>
                <c:pt idx="4">
                  <c:v>22</c:v>
                </c:pt>
                <c:pt idx="5">
                  <c:v>24</c:v>
                </c:pt>
                <c:pt idx="6">
                  <c:v>31</c:v>
                </c:pt>
                <c:pt idx="7">
                  <c:v>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DCA-420A-BE09-A70866B873C4}"/>
            </c:ext>
          </c:extLst>
        </c:ser>
        <c:ser>
          <c:idx val="2"/>
          <c:order val="2"/>
          <c:tx>
            <c:strRef>
              <c:f>' Overall Advent Charts'!$D$9</c:f>
              <c:strCache>
                <c:ptCount val="1"/>
                <c:pt idx="0">
                  <c:v>Join WA (from link) </c:v>
                </c:pt>
              </c:strCache>
            </c:strRef>
          </c:tx>
          <c:spPr>
            <a:solidFill>
              <a:srgbClr val="00DC8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Overall Advent Charts'!$A$10:$A$19</c:f>
              <c:strCache>
                <c:ptCount val="8"/>
                <c:pt idx="0">
                  <c:v>Claudette Johnson </c:v>
                </c:pt>
                <c:pt idx="1">
                  <c:v>Soane Event </c:v>
                </c:pt>
                <c:pt idx="2">
                  <c:v>Sunday Stroll </c:v>
                </c:pt>
                <c:pt idx="3">
                  <c:v>Gardens Museum </c:v>
                </c:pt>
                <c:pt idx="4">
                  <c:v>Southbank Stroll </c:v>
                </c:pt>
                <c:pt idx="5">
                  <c:v>Drop in Drawing </c:v>
                </c:pt>
                <c:pt idx="6">
                  <c:v>Christie's </c:v>
                </c:pt>
                <c:pt idx="7">
                  <c:v>Tate </c:v>
                </c:pt>
              </c:strCache>
            </c:strRef>
          </c:cat>
          <c:val>
            <c:numRef>
              <c:f>' Overall Advent Charts'!$D$10:$D$19</c:f>
              <c:numCache>
                <c:formatCode>General</c:formatCode>
                <c:ptCount val="8"/>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DCA-420A-BE09-A70866B873C4}"/>
            </c:ext>
          </c:extLst>
        </c:ser>
        <c:ser>
          <c:idx val="3"/>
          <c:order val="3"/>
          <c:tx>
            <c:strRef>
              <c:f>' Overall Advent Charts'!$E$9</c:f>
              <c:strCache>
                <c:ptCount val="1"/>
                <c:pt idx="0">
                  <c:v>Joined WA (from communiy) </c:v>
                </c:pt>
              </c:strCache>
            </c:strRef>
          </c:tx>
          <c:invertIfNegative val="1"/>
          <c:cat>
            <c:strRef>
              <c:f>' Overall Advent Charts'!$A$10:$A$19</c:f>
              <c:strCache>
                <c:ptCount val="8"/>
                <c:pt idx="0">
                  <c:v>Claudette Johnson </c:v>
                </c:pt>
                <c:pt idx="1">
                  <c:v>Soane Event </c:v>
                </c:pt>
                <c:pt idx="2">
                  <c:v>Sunday Stroll </c:v>
                </c:pt>
                <c:pt idx="3">
                  <c:v>Gardens Museum </c:v>
                </c:pt>
                <c:pt idx="4">
                  <c:v>Southbank Stroll </c:v>
                </c:pt>
                <c:pt idx="5">
                  <c:v>Drop in Drawing </c:v>
                </c:pt>
                <c:pt idx="6">
                  <c:v>Christie's </c:v>
                </c:pt>
                <c:pt idx="7">
                  <c:v>Tate </c:v>
                </c:pt>
              </c:strCache>
            </c:strRef>
          </c:cat>
          <c:val>
            <c:numRef>
              <c:f>' Overall Advent Charts'!$E$10:$E$19</c:f>
              <c:numCache>
                <c:formatCode>General</c:formatCode>
                <c:ptCount val="8"/>
              </c:numCache>
            </c:numRef>
          </c:val>
          <c:extLst>
            <c:ext xmlns:c16="http://schemas.microsoft.com/office/drawing/2014/chart" uri="{C3380CC4-5D6E-409C-BE32-E72D297353CC}">
              <c16:uniqueId val="{00000003-9DCA-420A-BE09-A70866B873C4}"/>
            </c:ext>
          </c:extLst>
        </c:ser>
        <c:ser>
          <c:idx val="4"/>
          <c:order val="4"/>
          <c:tx>
            <c:strRef>
              <c:f>' Overall Advent Charts'!$F$9</c:f>
              <c:strCache>
                <c:ptCount val="1"/>
                <c:pt idx="0">
                  <c:v>Attended Event </c:v>
                </c:pt>
              </c:strCache>
            </c:strRef>
          </c:tx>
          <c:invertIfNegative val="1"/>
          <c:cat>
            <c:strRef>
              <c:f>' Overall Advent Charts'!$A$10:$A$19</c:f>
              <c:strCache>
                <c:ptCount val="8"/>
                <c:pt idx="0">
                  <c:v>Claudette Johnson </c:v>
                </c:pt>
                <c:pt idx="1">
                  <c:v>Soane Event </c:v>
                </c:pt>
                <c:pt idx="2">
                  <c:v>Sunday Stroll </c:v>
                </c:pt>
                <c:pt idx="3">
                  <c:v>Gardens Museum </c:v>
                </c:pt>
                <c:pt idx="4">
                  <c:v>Southbank Stroll </c:v>
                </c:pt>
                <c:pt idx="5">
                  <c:v>Drop in Drawing </c:v>
                </c:pt>
                <c:pt idx="6">
                  <c:v>Christie's </c:v>
                </c:pt>
                <c:pt idx="7">
                  <c:v>Tate </c:v>
                </c:pt>
              </c:strCache>
            </c:strRef>
          </c:cat>
          <c:val>
            <c:numRef>
              <c:f>' Overall Advent Charts'!$F$10:$F$19</c:f>
              <c:numCache>
                <c:formatCode>General</c:formatCode>
                <c:ptCount val="8"/>
                <c:pt idx="0">
                  <c:v>11</c:v>
                </c:pt>
                <c:pt idx="1">
                  <c:v>9</c:v>
                </c:pt>
                <c:pt idx="2">
                  <c:v>10</c:v>
                </c:pt>
                <c:pt idx="3">
                  <c:v>14</c:v>
                </c:pt>
                <c:pt idx="4">
                  <c:v>10</c:v>
                </c:pt>
                <c:pt idx="5">
                  <c:v>14</c:v>
                </c:pt>
                <c:pt idx="6">
                  <c:v>14</c:v>
                </c:pt>
                <c:pt idx="7">
                  <c:v>16</c:v>
                </c:pt>
              </c:numCache>
            </c:numRef>
          </c:val>
          <c:extLst>
            <c:ext xmlns:c16="http://schemas.microsoft.com/office/drawing/2014/chart" uri="{C3380CC4-5D6E-409C-BE32-E72D297353CC}">
              <c16:uniqueId val="{00000004-9DCA-420A-BE09-A70866B873C4}"/>
            </c:ext>
          </c:extLst>
        </c:ser>
        <c:ser>
          <c:idx val="5"/>
          <c:order val="5"/>
          <c:tx>
            <c:strRef>
              <c:f>' Overall Advent Charts'!$G$9</c:f>
              <c:strCache>
                <c:ptCount val="1"/>
                <c:pt idx="0">
                  <c:v>(%) </c:v>
                </c:pt>
              </c:strCache>
            </c:strRef>
          </c:tx>
          <c:invertIfNegative val="1"/>
          <c:cat>
            <c:strRef>
              <c:f>' Overall Advent Charts'!$A$10:$A$19</c:f>
              <c:strCache>
                <c:ptCount val="8"/>
                <c:pt idx="0">
                  <c:v>Claudette Johnson </c:v>
                </c:pt>
                <c:pt idx="1">
                  <c:v>Soane Event </c:v>
                </c:pt>
                <c:pt idx="2">
                  <c:v>Sunday Stroll </c:v>
                </c:pt>
                <c:pt idx="3">
                  <c:v>Gardens Museum </c:v>
                </c:pt>
                <c:pt idx="4">
                  <c:v>Southbank Stroll </c:v>
                </c:pt>
                <c:pt idx="5">
                  <c:v>Drop in Drawing </c:v>
                </c:pt>
                <c:pt idx="6">
                  <c:v>Christie's </c:v>
                </c:pt>
                <c:pt idx="7">
                  <c:v>Tate </c:v>
                </c:pt>
              </c:strCache>
            </c:strRef>
          </c:cat>
          <c:val>
            <c:numRef>
              <c:f>' Overall Advent Charts'!$G$10:$G$19</c:f>
              <c:numCache>
                <c:formatCode>0.0%</c:formatCode>
                <c:ptCount val="8"/>
                <c:pt idx="0">
                  <c:v>0.73333333333333328</c:v>
                </c:pt>
                <c:pt idx="1">
                  <c:v>0.6</c:v>
                </c:pt>
                <c:pt idx="2">
                  <c:v>0.58823529411764708</c:v>
                </c:pt>
                <c:pt idx="3">
                  <c:v>0.63636363636363635</c:v>
                </c:pt>
                <c:pt idx="4">
                  <c:v>0.45454545454545453</c:v>
                </c:pt>
                <c:pt idx="5">
                  <c:v>0.58333333333333337</c:v>
                </c:pt>
                <c:pt idx="6">
                  <c:v>0.45161290322580644</c:v>
                </c:pt>
                <c:pt idx="7">
                  <c:v>0.48484848484848486</c:v>
                </c:pt>
              </c:numCache>
            </c:numRef>
          </c:val>
          <c:extLst>
            <c:ext xmlns:c16="http://schemas.microsoft.com/office/drawing/2014/chart" uri="{C3380CC4-5D6E-409C-BE32-E72D297353CC}">
              <c16:uniqueId val="{00000005-9DCA-420A-BE09-A70866B873C4}"/>
            </c:ext>
          </c:extLst>
        </c:ser>
        <c:dLbls>
          <c:showLegendKey val="0"/>
          <c:showVal val="0"/>
          <c:showCatName val="0"/>
          <c:showSerName val="0"/>
          <c:showPercent val="0"/>
          <c:showBubbleSize val="0"/>
        </c:dLbls>
        <c:gapWidth val="150"/>
        <c:overlap val="100"/>
        <c:axId val="822375967"/>
        <c:axId val="1962488634"/>
      </c:barChart>
      <c:catAx>
        <c:axId val="822375967"/>
        <c:scaling>
          <c:orientation val="minMax"/>
        </c:scaling>
        <c:delete val="0"/>
        <c:axPos val="b"/>
        <c:title>
          <c:tx>
            <c:rich>
              <a:bodyPr/>
              <a:lstStyle/>
              <a:p>
                <a:pPr lvl="0">
                  <a:defRPr b="0">
                    <a:solidFill>
                      <a:srgbClr val="1A1A1A"/>
                    </a:solidFill>
                    <a:latin typeface="Arial"/>
                  </a:defRPr>
                </a:pPr>
                <a:endParaRPr/>
              </a:p>
            </c:rich>
          </c:tx>
          <c:overlay val="0"/>
        </c:title>
        <c:numFmt formatCode="General" sourceLinked="1"/>
        <c:majorTickMark val="none"/>
        <c:minorTickMark val="none"/>
        <c:tickLblPos val="nextTo"/>
        <c:txPr>
          <a:bodyPr/>
          <a:lstStyle/>
          <a:p>
            <a:pPr lvl="0">
              <a:defRPr b="0">
                <a:solidFill>
                  <a:srgbClr val="1A1A1A"/>
                </a:solidFill>
                <a:latin typeface="Arial"/>
              </a:defRPr>
            </a:pPr>
            <a:endParaRPr lang="en-US"/>
          </a:p>
        </c:txPr>
        <c:crossAx val="1962488634"/>
        <c:crosses val="autoZero"/>
        <c:auto val="1"/>
        <c:lblAlgn val="ctr"/>
        <c:lblOffset val="100"/>
        <c:noMultiLvlLbl val="1"/>
      </c:catAx>
      <c:valAx>
        <c:axId val="1962488634"/>
        <c:scaling>
          <c:orientation val="minMax"/>
        </c:scaling>
        <c:delete val="0"/>
        <c:axPos val="l"/>
        <c:title>
          <c:tx>
            <c:rich>
              <a:bodyPr/>
              <a:lstStyle/>
              <a:p>
                <a:pPr lvl="0">
                  <a:defRPr b="0">
                    <a:solidFill>
                      <a:srgbClr val="1A1A1A"/>
                    </a:solidFill>
                    <a:latin typeface="Arial"/>
                  </a:defRPr>
                </a:pPr>
                <a:endParaRPr/>
              </a:p>
            </c:rich>
          </c:tx>
          <c:overlay val="0"/>
        </c:title>
        <c:numFmt formatCode="General" sourceLinked="1"/>
        <c:majorTickMark val="none"/>
        <c:minorTickMark val="none"/>
        <c:tickLblPos val="nextTo"/>
        <c:spPr>
          <a:ln/>
        </c:spPr>
        <c:txPr>
          <a:bodyPr/>
          <a:lstStyle/>
          <a:p>
            <a:pPr lvl="0">
              <a:defRPr b="0">
                <a:solidFill>
                  <a:srgbClr val="1A1A1A"/>
                </a:solidFill>
                <a:latin typeface="Arial"/>
              </a:defRPr>
            </a:pPr>
            <a:endParaRPr lang="en-US"/>
          </a:p>
        </c:txPr>
        <c:crossAx val="822375967"/>
        <c:crosses val="autoZero"/>
        <c:crossBetween val="between"/>
      </c:valAx>
    </c:plotArea>
    <c:legend>
      <c:legendPos val="b"/>
      <c:overlay val="0"/>
      <c:txPr>
        <a:bodyPr/>
        <a:lstStyle/>
        <a:p>
          <a:pPr lvl="0">
            <a:defRPr b="0">
              <a:solidFill>
                <a:srgbClr val="313131"/>
              </a:solidFill>
              <a:latin typeface="Aria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stacked"/>
        <c:varyColors val="1"/>
        <c:ser>
          <c:idx val="0"/>
          <c:order val="0"/>
          <c:tx>
            <c:strRef>
              <c:f>' Overall Advent Charts'!$C$9</c:f>
              <c:strCache>
                <c:ptCount val="1"/>
                <c:pt idx="0">
                  <c:v>Joined Whatsapp Group </c:v>
                </c:pt>
              </c:strCache>
            </c:strRef>
          </c:tx>
          <c:spPr>
            <a:solidFill>
              <a:srgbClr val="0B1B23"/>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Overall Advent Charts'!$A$10:$A$19</c:f>
              <c:strCache>
                <c:ptCount val="8"/>
                <c:pt idx="0">
                  <c:v>Claudette Johnson </c:v>
                </c:pt>
                <c:pt idx="1">
                  <c:v>Soane Event </c:v>
                </c:pt>
                <c:pt idx="2">
                  <c:v>Sunday Stroll </c:v>
                </c:pt>
                <c:pt idx="3">
                  <c:v>Gardens Museum </c:v>
                </c:pt>
                <c:pt idx="4">
                  <c:v>Southbank Stroll </c:v>
                </c:pt>
                <c:pt idx="5">
                  <c:v>Drop in Drawing </c:v>
                </c:pt>
                <c:pt idx="6">
                  <c:v>Christie's </c:v>
                </c:pt>
                <c:pt idx="7">
                  <c:v>Tate </c:v>
                </c:pt>
              </c:strCache>
            </c:strRef>
          </c:cat>
          <c:val>
            <c:numRef>
              <c:f>' Overall Advent Charts'!$C$10:$C$19</c:f>
              <c:numCache>
                <c:formatCode>General</c:formatCode>
                <c:ptCount val="8"/>
                <c:pt idx="0">
                  <c:v>15</c:v>
                </c:pt>
                <c:pt idx="1">
                  <c:v>15</c:v>
                </c:pt>
                <c:pt idx="2">
                  <c:v>17</c:v>
                </c:pt>
                <c:pt idx="3">
                  <c:v>22</c:v>
                </c:pt>
                <c:pt idx="4">
                  <c:v>22</c:v>
                </c:pt>
                <c:pt idx="5">
                  <c:v>24</c:v>
                </c:pt>
                <c:pt idx="6">
                  <c:v>31</c:v>
                </c:pt>
                <c:pt idx="7">
                  <c:v>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2BB-416A-AD8D-55C357D6F848}"/>
            </c:ext>
          </c:extLst>
        </c:ser>
        <c:dLbls>
          <c:showLegendKey val="0"/>
          <c:showVal val="0"/>
          <c:showCatName val="0"/>
          <c:showSerName val="0"/>
          <c:showPercent val="0"/>
          <c:showBubbleSize val="0"/>
        </c:dLbls>
        <c:gapWidth val="150"/>
        <c:overlap val="100"/>
        <c:axId val="251513776"/>
        <c:axId val="1872623081"/>
      </c:barChart>
      <c:catAx>
        <c:axId val="251513776"/>
        <c:scaling>
          <c:orientation val="minMax"/>
        </c:scaling>
        <c:delete val="0"/>
        <c:axPos val="b"/>
        <c:title>
          <c:tx>
            <c:rich>
              <a:bodyPr/>
              <a:lstStyle/>
              <a:p>
                <a:pPr lvl="0">
                  <a:defRPr b="0">
                    <a:solidFill>
                      <a:srgbClr val="1A1A1A"/>
                    </a:solidFill>
                    <a:latin typeface="Arial"/>
                  </a:defRPr>
                </a:pPr>
                <a:endParaRPr/>
              </a:p>
            </c:rich>
          </c:tx>
          <c:overlay val="0"/>
        </c:title>
        <c:numFmt formatCode="General" sourceLinked="1"/>
        <c:majorTickMark val="none"/>
        <c:minorTickMark val="none"/>
        <c:tickLblPos val="nextTo"/>
        <c:txPr>
          <a:bodyPr/>
          <a:lstStyle/>
          <a:p>
            <a:pPr lvl="0">
              <a:defRPr b="0">
                <a:solidFill>
                  <a:srgbClr val="1A1A1A"/>
                </a:solidFill>
                <a:latin typeface="Arial"/>
              </a:defRPr>
            </a:pPr>
            <a:endParaRPr lang="en-US"/>
          </a:p>
        </c:txPr>
        <c:crossAx val="1872623081"/>
        <c:crosses val="autoZero"/>
        <c:auto val="1"/>
        <c:lblAlgn val="ctr"/>
        <c:lblOffset val="100"/>
        <c:noMultiLvlLbl val="1"/>
      </c:catAx>
      <c:valAx>
        <c:axId val="1872623081"/>
        <c:scaling>
          <c:orientation val="minMax"/>
        </c:scaling>
        <c:delete val="0"/>
        <c:axPos val="l"/>
        <c:title>
          <c:tx>
            <c:rich>
              <a:bodyPr/>
              <a:lstStyle/>
              <a:p>
                <a:pPr lvl="0">
                  <a:defRPr b="0">
                    <a:solidFill>
                      <a:srgbClr val="1A1A1A"/>
                    </a:solidFill>
                    <a:latin typeface="Arial"/>
                  </a:defRPr>
                </a:pPr>
                <a:endParaRPr/>
              </a:p>
            </c:rich>
          </c:tx>
          <c:overlay val="0"/>
        </c:title>
        <c:numFmt formatCode="General" sourceLinked="1"/>
        <c:majorTickMark val="none"/>
        <c:minorTickMark val="none"/>
        <c:tickLblPos val="nextTo"/>
        <c:spPr>
          <a:ln/>
        </c:spPr>
        <c:txPr>
          <a:bodyPr/>
          <a:lstStyle/>
          <a:p>
            <a:pPr lvl="0">
              <a:defRPr b="0">
                <a:solidFill>
                  <a:srgbClr val="1A1A1A"/>
                </a:solidFill>
                <a:latin typeface="Arial"/>
              </a:defRPr>
            </a:pPr>
            <a:endParaRPr lang="en-US"/>
          </a:p>
        </c:txPr>
        <c:crossAx val="251513776"/>
        <c:crosses val="autoZero"/>
        <c:crossBetween val="between"/>
      </c:valAx>
    </c:plotArea>
    <c:legend>
      <c:legendPos val="b"/>
      <c:overlay val="0"/>
      <c:txPr>
        <a:bodyPr/>
        <a:lstStyle/>
        <a:p>
          <a:pPr lvl="0">
            <a:defRPr b="0">
              <a:solidFill>
                <a:srgbClr val="313131"/>
              </a:solidFill>
              <a:latin typeface="Aria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stacked"/>
        <c:varyColors val="1"/>
        <c:ser>
          <c:idx val="0"/>
          <c:order val="0"/>
          <c:tx>
            <c:strRef>
              <c:f>'Progress Tracking — Nimi Challe'!$Q$87</c:f>
              <c:strCache>
                <c:ptCount val="1"/>
                <c:pt idx="0">
                  <c:v>Participants</c:v>
                </c:pt>
              </c:strCache>
            </c:strRef>
          </c:tx>
          <c:spPr>
            <a:solidFill>
              <a:srgbClr val="11A86E"/>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'Progress Tracking — Nimi Challe'!$P$88:$P$92</c:f>
              <c:strCache>
                <c:ptCount val="5"/>
                <c:pt idx="0">
                  <c:v>5-token</c:v>
                </c:pt>
                <c:pt idx="1">
                  <c:v>4-token</c:v>
                </c:pt>
                <c:pt idx="2">
                  <c:v>3-token</c:v>
                </c:pt>
                <c:pt idx="3">
                  <c:v>2-token</c:v>
                </c:pt>
                <c:pt idx="4">
                  <c:v>1-token</c:v>
                </c:pt>
              </c:strCache>
            </c:strRef>
          </c:cat>
          <c:val>
            <c:numRef>
              <c:f>'Progress Tracking — Nimi Challe'!$Q$88:$Q$92</c:f>
              <c:numCache>
                <c:formatCode>General</c:formatCode>
                <c:ptCount val="5"/>
                <c:pt idx="0">
                  <c:v>3</c:v>
                </c:pt>
                <c:pt idx="1">
                  <c:v>4</c:v>
                </c:pt>
                <c:pt idx="2">
                  <c:v>6</c:v>
                </c:pt>
                <c:pt idx="3">
                  <c:v>7</c:v>
                </c:pt>
                <c:pt idx="4">
                  <c:v>36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3BC-4CDA-A721-A6F64E5707E3}"/>
            </c:ext>
          </c:extLst>
        </c:ser>
        <c:ser>
          <c:idx val="1"/>
          <c:order val="1"/>
          <c:tx>
            <c:strRef>
              <c:f>'Progress Tracking — Nimi Challe'!$R$87</c:f>
              <c:strCache>
                <c:ptCount val="1"/>
                <c:pt idx="0">
                  <c:v>% of Group </c:v>
                </c:pt>
              </c:strCache>
            </c:strRef>
          </c:tx>
          <c:spPr>
            <a:solidFill>
              <a:srgbClr val="0B1B23"/>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'Progress Tracking — Nimi Challe'!$P$88:$P$92</c:f>
              <c:strCache>
                <c:ptCount val="5"/>
                <c:pt idx="0">
                  <c:v>5-token</c:v>
                </c:pt>
                <c:pt idx="1">
                  <c:v>4-token</c:v>
                </c:pt>
                <c:pt idx="2">
                  <c:v>3-token</c:v>
                </c:pt>
                <c:pt idx="3">
                  <c:v>2-token</c:v>
                </c:pt>
                <c:pt idx="4">
                  <c:v>1-token</c:v>
                </c:pt>
              </c:strCache>
            </c:strRef>
          </c:cat>
          <c:val>
            <c:numRef>
              <c:f>'Progress Tracking — Nimi Challe'!$R$88:$R$92</c:f>
              <c:numCache>
                <c:formatCode>0%</c:formatCode>
                <c:ptCount val="5"/>
                <c:pt idx="0">
                  <c:v>5.3571428571428568E-2</c:v>
                </c:pt>
                <c:pt idx="1">
                  <c:v>7.1428571428571425E-2</c:v>
                </c:pt>
                <c:pt idx="2">
                  <c:v>0.10714285714285714</c:v>
                </c:pt>
                <c:pt idx="3">
                  <c:v>0.125</c:v>
                </c:pt>
                <c:pt idx="4">
                  <c:v>0.6428571428571429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3BC-4CDA-A721-A6F64E5707E3}"/>
            </c:ext>
          </c:extLst>
        </c:ser>
        <c:ser>
          <c:idx val="2"/>
          <c:order val="2"/>
          <c:tx>
            <c:strRef>
              <c:f>'Progress Tracking — Nimi Challe'!$S$87</c:f>
              <c:strCache>
                <c:ptCount val="1"/>
              </c:strCache>
            </c:strRef>
          </c:tx>
          <c:invertIfNegative val="1"/>
          <c:cat>
            <c:strRef>
              <c:f>'Progress Tracking — Nimi Challe'!$P$88:$P$92</c:f>
              <c:strCache>
                <c:ptCount val="5"/>
                <c:pt idx="0">
                  <c:v>5-token</c:v>
                </c:pt>
                <c:pt idx="1">
                  <c:v>4-token</c:v>
                </c:pt>
                <c:pt idx="2">
                  <c:v>3-token</c:v>
                </c:pt>
                <c:pt idx="3">
                  <c:v>2-token</c:v>
                </c:pt>
                <c:pt idx="4">
                  <c:v>1-token</c:v>
                </c:pt>
              </c:strCache>
            </c:strRef>
          </c:cat>
          <c:val>
            <c:numRef>
              <c:f>'Progress Tracking — Nimi Challe'!$S$88:$S$92</c:f>
              <c:numCache>
                <c:formatCode>General</c:formatCode>
                <c:ptCount val="5"/>
              </c:numCache>
            </c:numRef>
          </c:val>
          <c:extLst>
            <c:ext xmlns:c16="http://schemas.microsoft.com/office/drawing/2014/chart" uri="{C3380CC4-5D6E-409C-BE32-E72D297353CC}">
              <c16:uniqueId val="{00000002-E3BC-4CDA-A721-A6F64E5707E3}"/>
            </c:ext>
          </c:extLst>
        </c:ser>
        <c:dLbls>
          <c:showLegendKey val="0"/>
          <c:showVal val="0"/>
          <c:showCatName val="0"/>
          <c:showSerName val="0"/>
          <c:showPercent val="0"/>
          <c:showBubbleSize val="0"/>
        </c:dLbls>
        <c:gapWidth val="150"/>
        <c:overlap val="100"/>
        <c:axId val="1989561981"/>
        <c:axId val="1189706769"/>
      </c:barChart>
      <c:catAx>
        <c:axId val="1989561981"/>
        <c:scaling>
          <c:orientation val="maxMin"/>
        </c:scaling>
        <c:delete val="0"/>
        <c:axPos val="l"/>
        <c:title>
          <c:tx>
            <c:rich>
              <a:bodyPr/>
              <a:lstStyle/>
              <a:p>
                <a:pPr lvl="0">
                  <a:defRPr b="0">
                    <a:solidFill>
                      <a:srgbClr val="1A1A1A"/>
                    </a:solidFill>
                    <a:latin typeface="+mn-lt"/>
                  </a:defRPr>
                </a:pPr>
                <a:endParaRPr/>
              </a:p>
            </c:rich>
          </c:tx>
          <c:overlay val="0"/>
        </c:title>
        <c:numFmt formatCode="General" sourceLinked="1"/>
        <c:majorTickMark val="none"/>
        <c:minorTickMark val="none"/>
        <c:tickLblPos val="nextTo"/>
        <c:txPr>
          <a:bodyPr/>
          <a:lstStyle/>
          <a:p>
            <a:pPr lvl="0">
              <a:defRPr b="0">
                <a:solidFill>
                  <a:srgbClr val="1A1A1A"/>
                </a:solidFill>
                <a:latin typeface="+mn-lt"/>
              </a:defRPr>
            </a:pPr>
            <a:endParaRPr lang="en-US"/>
          </a:p>
        </c:txPr>
        <c:crossAx val="1189706769"/>
        <c:crosses val="autoZero"/>
        <c:auto val="1"/>
        <c:lblAlgn val="ctr"/>
        <c:lblOffset val="100"/>
        <c:noMultiLvlLbl val="1"/>
      </c:catAx>
      <c:valAx>
        <c:axId val="1189706769"/>
        <c:scaling>
          <c:orientation val="minMax"/>
        </c:scaling>
        <c:delete val="0"/>
        <c:axPos val="b"/>
        <c:title>
          <c:tx>
            <c:rich>
              <a:bodyPr/>
              <a:lstStyle/>
              <a:p>
                <a:pPr lvl="0">
                  <a:defRPr b="0">
                    <a:solidFill>
                      <a:srgbClr val="1A1A1A"/>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n-US"/>
          </a:p>
        </c:txPr>
        <c:crossAx val="1989561981"/>
        <c:crosses val="max"/>
        <c:crossBetween val="between"/>
      </c:valAx>
    </c:plotArea>
    <c:legend>
      <c:legendPos val="b"/>
      <c:overlay val="0"/>
      <c:txPr>
        <a:bodyPr/>
        <a:lstStyle/>
        <a:p>
          <a:pPr lvl="0">
            <a:defRPr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838383"/>
                </a:solidFill>
                <a:latin typeface="+mn-lt"/>
              </a:defRPr>
            </a:pPr>
            <a:r>
              <a:rPr b="0">
                <a:solidFill>
                  <a:srgbClr val="838383"/>
                </a:solidFill>
                <a:latin typeface="+mn-lt"/>
              </a:rPr>
              <a:t>Event Sign Ups and Joined Whatsapp Group </a:t>
            </a:r>
          </a:p>
        </c:rich>
      </c:tx>
      <c:overlay val="0"/>
    </c:title>
    <c:autoTitleDeleted val="0"/>
    <c:plotArea>
      <c:layout/>
      <c:barChart>
        <c:barDir val="bar"/>
        <c:grouping val="stacked"/>
        <c:varyColors val="1"/>
        <c:ser>
          <c:idx val="0"/>
          <c:order val="0"/>
          <c:tx>
            <c:strRef>
              <c:f>'Overall Advent #s'!$B$9</c:f>
              <c:strCache>
                <c:ptCount val="1"/>
                <c:pt idx="0">
                  <c:v>Form Completions</c:v>
                </c:pt>
              </c:strCache>
            </c:strRef>
          </c:tx>
          <c:spPr>
            <a:solidFill>
              <a:schemeClr val="accent1"/>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'Overall Advent #s'!$A$10:$A$18</c:f>
              <c:strCache>
                <c:ptCount val="9"/>
                <c:pt idx="0">
                  <c:v>Soane Event </c:v>
                </c:pt>
                <c:pt idx="1">
                  <c:v>Sunday Stroll </c:v>
                </c:pt>
                <c:pt idx="2">
                  <c:v>Tate </c:v>
                </c:pt>
                <c:pt idx="3">
                  <c:v>Claudette Johnson </c:v>
                </c:pt>
                <c:pt idx="4">
                  <c:v>Christie's </c:v>
                </c:pt>
                <c:pt idx="5">
                  <c:v>Gardens Museum </c:v>
                </c:pt>
                <c:pt idx="6">
                  <c:v>Individual Exploration </c:v>
                </c:pt>
                <c:pt idx="7">
                  <c:v>Drop in Drawing </c:v>
                </c:pt>
                <c:pt idx="8">
                  <c:v>Southbank Stroll </c:v>
                </c:pt>
              </c:strCache>
            </c:strRef>
          </c:cat>
          <c:val>
            <c:numRef>
              <c:f>'Overall Advent #s'!$B$10:$B$18</c:f>
              <c:numCache>
                <c:formatCode>General</c:formatCode>
                <c:ptCount val="9"/>
                <c:pt idx="1">
                  <c:v>13</c:v>
                </c:pt>
                <c:pt idx="2">
                  <c:v>29</c:v>
                </c:pt>
                <c:pt idx="3">
                  <c:v>10</c:v>
                </c:pt>
                <c:pt idx="4">
                  <c:v>20</c:v>
                </c:pt>
                <c:pt idx="5">
                  <c:v>10</c:v>
                </c:pt>
                <c:pt idx="6">
                  <c:v>3</c:v>
                </c:pt>
                <c:pt idx="7">
                  <c:v>19</c:v>
                </c:pt>
                <c:pt idx="8">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05B-49B8-92AE-F2A1C6047069}"/>
            </c:ext>
          </c:extLst>
        </c:ser>
        <c:ser>
          <c:idx val="1"/>
          <c:order val="1"/>
          <c:tx>
            <c:strRef>
              <c:f>'Overall Advent #s'!$C$9</c:f>
              <c:strCache>
                <c:ptCount val="1"/>
                <c:pt idx="0">
                  <c:v>Joined Whatsapp Group </c:v>
                </c:pt>
              </c:strCache>
            </c:strRef>
          </c:tx>
          <c:spPr>
            <a:solidFill>
              <a:schemeClr val="accent2"/>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'Overall Advent #s'!$A$10:$A$18</c:f>
              <c:strCache>
                <c:ptCount val="9"/>
                <c:pt idx="0">
                  <c:v>Soane Event </c:v>
                </c:pt>
                <c:pt idx="1">
                  <c:v>Sunday Stroll </c:v>
                </c:pt>
                <c:pt idx="2">
                  <c:v>Tate </c:v>
                </c:pt>
                <c:pt idx="3">
                  <c:v>Claudette Johnson </c:v>
                </c:pt>
                <c:pt idx="4">
                  <c:v>Christie's </c:v>
                </c:pt>
                <c:pt idx="5">
                  <c:v>Gardens Museum </c:v>
                </c:pt>
                <c:pt idx="6">
                  <c:v>Individual Exploration </c:v>
                </c:pt>
                <c:pt idx="7">
                  <c:v>Drop in Drawing </c:v>
                </c:pt>
                <c:pt idx="8">
                  <c:v>Southbank Stroll </c:v>
                </c:pt>
              </c:strCache>
            </c:strRef>
          </c:cat>
          <c:val>
            <c:numRef>
              <c:f>'Overall Advent #s'!$C$10:$C$18</c:f>
              <c:numCache>
                <c:formatCode>General</c:formatCode>
                <c:ptCount val="9"/>
                <c:pt idx="0">
                  <c:v>15</c:v>
                </c:pt>
                <c:pt idx="1">
                  <c:v>17</c:v>
                </c:pt>
                <c:pt idx="2">
                  <c:v>33</c:v>
                </c:pt>
                <c:pt idx="3">
                  <c:v>15</c:v>
                </c:pt>
                <c:pt idx="4">
                  <c:v>31</c:v>
                </c:pt>
                <c:pt idx="5">
                  <c:v>22</c:v>
                </c:pt>
                <c:pt idx="6">
                  <c:v>6</c:v>
                </c:pt>
                <c:pt idx="7">
                  <c:v>24</c:v>
                </c:pt>
                <c:pt idx="8">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05B-49B8-92AE-F2A1C6047069}"/>
            </c:ext>
          </c:extLst>
        </c:ser>
        <c:dLbls>
          <c:showLegendKey val="0"/>
          <c:showVal val="0"/>
          <c:showCatName val="0"/>
          <c:showSerName val="0"/>
          <c:showPercent val="0"/>
          <c:showBubbleSize val="0"/>
        </c:dLbls>
        <c:gapWidth val="150"/>
        <c:overlap val="100"/>
        <c:axId val="613506584"/>
        <c:axId val="741115638"/>
      </c:barChart>
      <c:catAx>
        <c:axId val="613506584"/>
        <c:scaling>
          <c:orientation val="maxMin"/>
        </c:scaling>
        <c:delete val="0"/>
        <c:axPos val="l"/>
        <c:title>
          <c:tx>
            <c:rich>
              <a:bodyPr/>
              <a:lstStyle/>
              <a:p>
                <a:pPr lvl="0">
                  <a:defRPr b="0">
                    <a:solidFill>
                      <a:srgbClr val="1A1A1A"/>
                    </a:solidFill>
                    <a:latin typeface="+mn-lt"/>
                  </a:defRPr>
                </a:pPr>
                <a:endParaRPr/>
              </a:p>
            </c:rich>
          </c:tx>
          <c:overlay val="0"/>
        </c:title>
        <c:numFmt formatCode="General" sourceLinked="1"/>
        <c:majorTickMark val="none"/>
        <c:minorTickMark val="none"/>
        <c:tickLblPos val="nextTo"/>
        <c:txPr>
          <a:bodyPr/>
          <a:lstStyle/>
          <a:p>
            <a:pPr lvl="0">
              <a:defRPr b="0">
                <a:solidFill>
                  <a:srgbClr val="1A1A1A"/>
                </a:solidFill>
                <a:latin typeface="+mn-lt"/>
              </a:defRPr>
            </a:pPr>
            <a:endParaRPr lang="en-US"/>
          </a:p>
        </c:txPr>
        <c:crossAx val="741115638"/>
        <c:crosses val="autoZero"/>
        <c:auto val="1"/>
        <c:lblAlgn val="ctr"/>
        <c:lblOffset val="100"/>
        <c:noMultiLvlLbl val="1"/>
      </c:catAx>
      <c:valAx>
        <c:axId val="74111563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n-US"/>
          </a:p>
        </c:txPr>
        <c:crossAx val="613506584"/>
        <c:crosses val="max"/>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stacked"/>
        <c:varyColors val="1"/>
        <c:ser>
          <c:idx val="0"/>
          <c:order val="0"/>
          <c:tx>
            <c:strRef>
              <c:f>'Overall Advent #s'!$B$9</c:f>
              <c:strCache>
                <c:ptCount val="1"/>
                <c:pt idx="0">
                  <c:v>Form Completions</c:v>
                </c:pt>
              </c:strCache>
            </c:strRef>
          </c:tx>
          <c:spPr>
            <a:solidFill>
              <a:schemeClr val="accent1"/>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'Overall Advent #s'!$A$10:$A$18</c:f>
              <c:strCache>
                <c:ptCount val="9"/>
                <c:pt idx="0">
                  <c:v>Soane Event </c:v>
                </c:pt>
                <c:pt idx="1">
                  <c:v>Sunday Stroll </c:v>
                </c:pt>
                <c:pt idx="2">
                  <c:v>Tate </c:v>
                </c:pt>
                <c:pt idx="3">
                  <c:v>Claudette Johnson </c:v>
                </c:pt>
                <c:pt idx="4">
                  <c:v>Christie's </c:v>
                </c:pt>
                <c:pt idx="5">
                  <c:v>Gardens Museum </c:v>
                </c:pt>
                <c:pt idx="6">
                  <c:v>Individual Exploration </c:v>
                </c:pt>
                <c:pt idx="7">
                  <c:v>Drop in Drawing </c:v>
                </c:pt>
                <c:pt idx="8">
                  <c:v>Southbank Stroll </c:v>
                </c:pt>
              </c:strCache>
            </c:strRef>
          </c:cat>
          <c:val>
            <c:numRef>
              <c:f>'Overall Advent #s'!$B$10:$B$18</c:f>
              <c:numCache>
                <c:formatCode>General</c:formatCode>
                <c:ptCount val="9"/>
                <c:pt idx="1">
                  <c:v>13</c:v>
                </c:pt>
                <c:pt idx="2">
                  <c:v>29</c:v>
                </c:pt>
                <c:pt idx="3">
                  <c:v>10</c:v>
                </c:pt>
                <c:pt idx="4">
                  <c:v>20</c:v>
                </c:pt>
                <c:pt idx="5">
                  <c:v>10</c:v>
                </c:pt>
                <c:pt idx="6">
                  <c:v>3</c:v>
                </c:pt>
                <c:pt idx="7">
                  <c:v>19</c:v>
                </c:pt>
                <c:pt idx="8">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915-4981-B806-7E06BF82B740}"/>
            </c:ext>
          </c:extLst>
        </c:ser>
        <c:ser>
          <c:idx val="1"/>
          <c:order val="1"/>
          <c:tx>
            <c:strRef>
              <c:f>'Overall Advent #s'!$C$9</c:f>
              <c:strCache>
                <c:ptCount val="1"/>
                <c:pt idx="0">
                  <c:v>Joined Whatsapp Group </c:v>
                </c:pt>
              </c:strCache>
            </c:strRef>
          </c:tx>
          <c:spPr>
            <a:solidFill>
              <a:schemeClr val="accent2"/>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'Overall Advent #s'!$A$10:$A$18</c:f>
              <c:strCache>
                <c:ptCount val="9"/>
                <c:pt idx="0">
                  <c:v>Soane Event </c:v>
                </c:pt>
                <c:pt idx="1">
                  <c:v>Sunday Stroll </c:v>
                </c:pt>
                <c:pt idx="2">
                  <c:v>Tate </c:v>
                </c:pt>
                <c:pt idx="3">
                  <c:v>Claudette Johnson </c:v>
                </c:pt>
                <c:pt idx="4">
                  <c:v>Christie's </c:v>
                </c:pt>
                <c:pt idx="5">
                  <c:v>Gardens Museum </c:v>
                </c:pt>
                <c:pt idx="6">
                  <c:v>Individual Exploration </c:v>
                </c:pt>
                <c:pt idx="7">
                  <c:v>Drop in Drawing </c:v>
                </c:pt>
                <c:pt idx="8">
                  <c:v>Southbank Stroll </c:v>
                </c:pt>
              </c:strCache>
            </c:strRef>
          </c:cat>
          <c:val>
            <c:numRef>
              <c:f>'Overall Advent #s'!$C$10:$C$18</c:f>
              <c:numCache>
                <c:formatCode>General</c:formatCode>
                <c:ptCount val="9"/>
                <c:pt idx="0">
                  <c:v>15</c:v>
                </c:pt>
                <c:pt idx="1">
                  <c:v>17</c:v>
                </c:pt>
                <c:pt idx="2">
                  <c:v>33</c:v>
                </c:pt>
                <c:pt idx="3">
                  <c:v>15</c:v>
                </c:pt>
                <c:pt idx="4">
                  <c:v>31</c:v>
                </c:pt>
                <c:pt idx="5">
                  <c:v>22</c:v>
                </c:pt>
                <c:pt idx="6">
                  <c:v>6</c:v>
                </c:pt>
                <c:pt idx="7">
                  <c:v>24</c:v>
                </c:pt>
                <c:pt idx="8">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915-4981-B806-7E06BF82B740}"/>
            </c:ext>
          </c:extLst>
        </c:ser>
        <c:ser>
          <c:idx val="2"/>
          <c:order val="2"/>
          <c:tx>
            <c:strRef>
              <c:f>'Overall Advent #s'!$D$9</c:f>
              <c:strCache>
                <c:ptCount val="1"/>
                <c:pt idx="0">
                  <c:v>Join WA (from link) </c:v>
                </c:pt>
              </c:strCache>
            </c:strRef>
          </c:tx>
          <c:spPr>
            <a:solidFill>
              <a:schemeClr val="accent3"/>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'Overall Advent #s'!$A$10:$A$18</c:f>
              <c:strCache>
                <c:ptCount val="9"/>
                <c:pt idx="0">
                  <c:v>Soane Event </c:v>
                </c:pt>
                <c:pt idx="1">
                  <c:v>Sunday Stroll </c:v>
                </c:pt>
                <c:pt idx="2">
                  <c:v>Tate </c:v>
                </c:pt>
                <c:pt idx="3">
                  <c:v>Claudette Johnson </c:v>
                </c:pt>
                <c:pt idx="4">
                  <c:v>Christie's </c:v>
                </c:pt>
                <c:pt idx="5">
                  <c:v>Gardens Museum </c:v>
                </c:pt>
                <c:pt idx="6">
                  <c:v>Individual Exploration </c:v>
                </c:pt>
                <c:pt idx="7">
                  <c:v>Drop in Drawing </c:v>
                </c:pt>
                <c:pt idx="8">
                  <c:v>Southbank Stroll </c:v>
                </c:pt>
              </c:strCache>
            </c:strRef>
          </c:cat>
          <c:val>
            <c:numRef>
              <c:f>'Overall Advent #s'!$D$10:$D$18</c:f>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4915-4981-B806-7E06BF82B740}"/>
            </c:ext>
          </c:extLst>
        </c:ser>
        <c:ser>
          <c:idx val="3"/>
          <c:order val="3"/>
          <c:tx>
            <c:strRef>
              <c:f>'Overall Advent #s'!$E$9</c:f>
              <c:strCache>
                <c:ptCount val="1"/>
                <c:pt idx="0">
                  <c:v>Joined WA (from communiy) </c:v>
                </c:pt>
              </c:strCache>
            </c:strRef>
          </c:tx>
          <c:invertIfNegative val="1"/>
          <c:cat>
            <c:strRef>
              <c:f>'Overall Advent #s'!$A$10:$A$18</c:f>
              <c:strCache>
                <c:ptCount val="9"/>
                <c:pt idx="0">
                  <c:v>Soane Event </c:v>
                </c:pt>
                <c:pt idx="1">
                  <c:v>Sunday Stroll </c:v>
                </c:pt>
                <c:pt idx="2">
                  <c:v>Tate </c:v>
                </c:pt>
                <c:pt idx="3">
                  <c:v>Claudette Johnson </c:v>
                </c:pt>
                <c:pt idx="4">
                  <c:v>Christie's </c:v>
                </c:pt>
                <c:pt idx="5">
                  <c:v>Gardens Museum </c:v>
                </c:pt>
                <c:pt idx="6">
                  <c:v>Individual Exploration </c:v>
                </c:pt>
                <c:pt idx="7">
                  <c:v>Drop in Drawing </c:v>
                </c:pt>
                <c:pt idx="8">
                  <c:v>Southbank Stroll </c:v>
                </c:pt>
              </c:strCache>
            </c:strRef>
          </c:cat>
          <c:val>
            <c:numRef>
              <c:f>'Overall Advent #s'!$E$10:$E$18</c:f>
            </c:numRef>
          </c:val>
          <c:extLst>
            <c:ext xmlns:c16="http://schemas.microsoft.com/office/drawing/2014/chart" uri="{C3380CC4-5D6E-409C-BE32-E72D297353CC}">
              <c16:uniqueId val="{00000003-4915-4981-B806-7E06BF82B740}"/>
            </c:ext>
          </c:extLst>
        </c:ser>
        <c:ser>
          <c:idx val="4"/>
          <c:order val="4"/>
          <c:tx>
            <c:strRef>
              <c:f>'Overall Advent #s'!$F$9</c:f>
              <c:strCache>
                <c:ptCount val="1"/>
                <c:pt idx="0">
                  <c:v> (%) </c:v>
                </c:pt>
              </c:strCache>
            </c:strRef>
          </c:tx>
          <c:invertIfNegative val="1"/>
          <c:cat>
            <c:strRef>
              <c:f>'Overall Advent #s'!$A$10:$A$18</c:f>
              <c:strCache>
                <c:ptCount val="9"/>
                <c:pt idx="0">
                  <c:v>Soane Event </c:v>
                </c:pt>
                <c:pt idx="1">
                  <c:v>Sunday Stroll </c:v>
                </c:pt>
                <c:pt idx="2">
                  <c:v>Tate </c:v>
                </c:pt>
                <c:pt idx="3">
                  <c:v>Claudette Johnson </c:v>
                </c:pt>
                <c:pt idx="4">
                  <c:v>Christie's </c:v>
                </c:pt>
                <c:pt idx="5">
                  <c:v>Gardens Museum </c:v>
                </c:pt>
                <c:pt idx="6">
                  <c:v>Individual Exploration </c:v>
                </c:pt>
                <c:pt idx="7">
                  <c:v>Drop in Drawing </c:v>
                </c:pt>
                <c:pt idx="8">
                  <c:v>Southbank Stroll </c:v>
                </c:pt>
              </c:strCache>
            </c:strRef>
          </c:cat>
          <c:val>
            <c:numRef>
              <c:f>'Overall Advent #s'!$F$10:$F$18</c:f>
              <c:numCache>
                <c:formatCode>0%</c:formatCode>
                <c:ptCount val="9"/>
                <c:pt idx="1">
                  <c:v>0.76470588235294112</c:v>
                </c:pt>
                <c:pt idx="2">
                  <c:v>0.87878787878787878</c:v>
                </c:pt>
                <c:pt idx="3">
                  <c:v>0.66666666666666663</c:v>
                </c:pt>
                <c:pt idx="4">
                  <c:v>0.64516129032258063</c:v>
                </c:pt>
                <c:pt idx="5">
                  <c:v>0.45454545454545453</c:v>
                </c:pt>
                <c:pt idx="6">
                  <c:v>0.5</c:v>
                </c:pt>
                <c:pt idx="7">
                  <c:v>0.79166666666666663</c:v>
                </c:pt>
                <c:pt idx="8">
                  <c:v>0.22727272727272727</c:v>
                </c:pt>
              </c:numCache>
            </c:numRef>
          </c:val>
          <c:extLst>
            <c:ext xmlns:c16="http://schemas.microsoft.com/office/drawing/2014/chart" uri="{C3380CC4-5D6E-409C-BE32-E72D297353CC}">
              <c16:uniqueId val="{00000004-4915-4981-B806-7E06BF82B740}"/>
            </c:ext>
          </c:extLst>
        </c:ser>
        <c:dLbls>
          <c:showLegendKey val="0"/>
          <c:showVal val="0"/>
          <c:showCatName val="0"/>
          <c:showSerName val="0"/>
          <c:showPercent val="0"/>
          <c:showBubbleSize val="0"/>
        </c:dLbls>
        <c:gapWidth val="150"/>
        <c:overlap val="100"/>
        <c:axId val="692802627"/>
        <c:axId val="1414477397"/>
      </c:barChart>
      <c:catAx>
        <c:axId val="692802627"/>
        <c:scaling>
          <c:orientation val="minMax"/>
        </c:scaling>
        <c:delete val="0"/>
        <c:axPos val="b"/>
        <c:title>
          <c:tx>
            <c:rich>
              <a:bodyPr/>
              <a:lstStyle/>
              <a:p>
                <a:pPr lvl="0">
                  <a:defRPr b="0">
                    <a:solidFill>
                      <a:srgbClr val="1A1A1A"/>
                    </a:solidFill>
                    <a:latin typeface="+mn-lt"/>
                  </a:defRPr>
                </a:pPr>
                <a:endParaRPr/>
              </a:p>
            </c:rich>
          </c:tx>
          <c:overlay val="0"/>
        </c:title>
        <c:numFmt formatCode="General" sourceLinked="1"/>
        <c:majorTickMark val="none"/>
        <c:minorTickMark val="none"/>
        <c:tickLblPos val="nextTo"/>
        <c:txPr>
          <a:bodyPr/>
          <a:lstStyle/>
          <a:p>
            <a:pPr lvl="0">
              <a:defRPr b="0">
                <a:solidFill>
                  <a:srgbClr val="1A1A1A"/>
                </a:solidFill>
                <a:latin typeface="+mn-lt"/>
              </a:defRPr>
            </a:pPr>
            <a:endParaRPr lang="en-US"/>
          </a:p>
        </c:txPr>
        <c:crossAx val="1414477397"/>
        <c:crosses val="autoZero"/>
        <c:auto val="1"/>
        <c:lblAlgn val="ctr"/>
        <c:lblOffset val="100"/>
        <c:noMultiLvlLbl val="1"/>
      </c:catAx>
      <c:valAx>
        <c:axId val="14144773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n-US"/>
          </a:p>
        </c:txPr>
        <c:crossAx val="692802627"/>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838383"/>
                </a:solidFill>
                <a:latin typeface="+mn-lt"/>
              </a:defRPr>
            </a:pPr>
            <a:r>
              <a:rPr b="0">
                <a:solidFill>
                  <a:srgbClr val="838383"/>
                </a:solidFill>
                <a:latin typeface="+mn-lt"/>
              </a:rPr>
              <a:t>Event Sign Ups and Joined Whatsapp Group </a:t>
            </a:r>
          </a:p>
        </c:rich>
      </c:tx>
      <c:overlay val="0"/>
    </c:title>
    <c:autoTitleDeleted val="0"/>
    <c:plotArea>
      <c:layout/>
      <c:barChart>
        <c:barDir val="bar"/>
        <c:grouping val="stacked"/>
        <c:varyColors val="1"/>
        <c:ser>
          <c:idx val="0"/>
          <c:order val="0"/>
          <c:tx>
            <c:strRef>
              <c:f>'Overall Advent #s'!$B$9</c:f>
              <c:strCache>
                <c:ptCount val="1"/>
                <c:pt idx="0">
                  <c:v>Form Completions</c:v>
                </c:pt>
              </c:strCache>
            </c:strRef>
          </c:tx>
          <c:spPr>
            <a:solidFill>
              <a:schemeClr val="accent1"/>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'Overall Advent #s'!$A$10:$A$18</c:f>
              <c:strCache>
                <c:ptCount val="9"/>
                <c:pt idx="0">
                  <c:v>Soane Event </c:v>
                </c:pt>
                <c:pt idx="1">
                  <c:v>Sunday Stroll </c:v>
                </c:pt>
                <c:pt idx="2">
                  <c:v>Tate </c:v>
                </c:pt>
                <c:pt idx="3">
                  <c:v>Claudette Johnson </c:v>
                </c:pt>
                <c:pt idx="4">
                  <c:v>Christie's </c:v>
                </c:pt>
                <c:pt idx="5">
                  <c:v>Gardens Museum </c:v>
                </c:pt>
                <c:pt idx="6">
                  <c:v>Individual Exploration </c:v>
                </c:pt>
                <c:pt idx="7">
                  <c:v>Drop in Drawing </c:v>
                </c:pt>
                <c:pt idx="8">
                  <c:v>Southbank Stroll </c:v>
                </c:pt>
              </c:strCache>
            </c:strRef>
          </c:cat>
          <c:val>
            <c:numRef>
              <c:f>'Overall Advent #s'!$B$10:$B$18</c:f>
              <c:numCache>
                <c:formatCode>General</c:formatCode>
                <c:ptCount val="9"/>
                <c:pt idx="1">
                  <c:v>13</c:v>
                </c:pt>
                <c:pt idx="2">
                  <c:v>29</c:v>
                </c:pt>
                <c:pt idx="3">
                  <c:v>10</c:v>
                </c:pt>
                <c:pt idx="4">
                  <c:v>20</c:v>
                </c:pt>
                <c:pt idx="5">
                  <c:v>10</c:v>
                </c:pt>
                <c:pt idx="6">
                  <c:v>3</c:v>
                </c:pt>
                <c:pt idx="7">
                  <c:v>19</c:v>
                </c:pt>
                <c:pt idx="8">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99C-4D69-AB88-91BB7674A755}"/>
            </c:ext>
          </c:extLst>
        </c:ser>
        <c:ser>
          <c:idx val="1"/>
          <c:order val="1"/>
          <c:tx>
            <c:strRef>
              <c:f>'Overall Advent #s'!$C$9</c:f>
              <c:strCache>
                <c:ptCount val="1"/>
                <c:pt idx="0">
                  <c:v>Joined Whatsapp Group </c:v>
                </c:pt>
              </c:strCache>
            </c:strRef>
          </c:tx>
          <c:spPr>
            <a:solidFill>
              <a:schemeClr val="accent2"/>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'Overall Advent #s'!$A$10:$A$18</c:f>
              <c:strCache>
                <c:ptCount val="9"/>
                <c:pt idx="0">
                  <c:v>Soane Event </c:v>
                </c:pt>
                <c:pt idx="1">
                  <c:v>Sunday Stroll </c:v>
                </c:pt>
                <c:pt idx="2">
                  <c:v>Tate </c:v>
                </c:pt>
                <c:pt idx="3">
                  <c:v>Claudette Johnson </c:v>
                </c:pt>
                <c:pt idx="4">
                  <c:v>Christie's </c:v>
                </c:pt>
                <c:pt idx="5">
                  <c:v>Gardens Museum </c:v>
                </c:pt>
                <c:pt idx="6">
                  <c:v>Individual Exploration </c:v>
                </c:pt>
                <c:pt idx="7">
                  <c:v>Drop in Drawing </c:v>
                </c:pt>
                <c:pt idx="8">
                  <c:v>Southbank Stroll </c:v>
                </c:pt>
              </c:strCache>
            </c:strRef>
          </c:cat>
          <c:val>
            <c:numRef>
              <c:f>'Overall Advent #s'!$C$10:$C$18</c:f>
              <c:numCache>
                <c:formatCode>General</c:formatCode>
                <c:ptCount val="9"/>
                <c:pt idx="0">
                  <c:v>15</c:v>
                </c:pt>
                <c:pt idx="1">
                  <c:v>17</c:v>
                </c:pt>
                <c:pt idx="2">
                  <c:v>33</c:v>
                </c:pt>
                <c:pt idx="3">
                  <c:v>15</c:v>
                </c:pt>
                <c:pt idx="4">
                  <c:v>31</c:v>
                </c:pt>
                <c:pt idx="5">
                  <c:v>22</c:v>
                </c:pt>
                <c:pt idx="6">
                  <c:v>6</c:v>
                </c:pt>
                <c:pt idx="7">
                  <c:v>24</c:v>
                </c:pt>
                <c:pt idx="8">
                  <c:v>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99C-4D69-AB88-91BB7674A755}"/>
            </c:ext>
          </c:extLst>
        </c:ser>
        <c:dLbls>
          <c:showLegendKey val="0"/>
          <c:showVal val="0"/>
          <c:showCatName val="0"/>
          <c:showSerName val="0"/>
          <c:showPercent val="0"/>
          <c:showBubbleSize val="0"/>
        </c:dLbls>
        <c:gapWidth val="150"/>
        <c:overlap val="100"/>
        <c:axId val="634583201"/>
        <c:axId val="1815041519"/>
      </c:barChart>
      <c:catAx>
        <c:axId val="634583201"/>
        <c:scaling>
          <c:orientation val="maxMin"/>
        </c:scaling>
        <c:delete val="0"/>
        <c:axPos val="l"/>
        <c:title>
          <c:tx>
            <c:rich>
              <a:bodyPr/>
              <a:lstStyle/>
              <a:p>
                <a:pPr lvl="0">
                  <a:defRPr b="0">
                    <a:solidFill>
                      <a:srgbClr val="1A1A1A"/>
                    </a:solidFill>
                    <a:latin typeface="+mn-lt"/>
                  </a:defRPr>
                </a:pPr>
                <a:endParaRPr/>
              </a:p>
            </c:rich>
          </c:tx>
          <c:overlay val="0"/>
        </c:title>
        <c:numFmt formatCode="General" sourceLinked="1"/>
        <c:majorTickMark val="none"/>
        <c:minorTickMark val="none"/>
        <c:tickLblPos val="nextTo"/>
        <c:txPr>
          <a:bodyPr/>
          <a:lstStyle/>
          <a:p>
            <a:pPr lvl="0">
              <a:defRPr b="0">
                <a:solidFill>
                  <a:srgbClr val="1A1A1A"/>
                </a:solidFill>
                <a:latin typeface="+mn-lt"/>
              </a:defRPr>
            </a:pPr>
            <a:endParaRPr lang="en-US"/>
          </a:p>
        </c:txPr>
        <c:crossAx val="1815041519"/>
        <c:crosses val="autoZero"/>
        <c:auto val="1"/>
        <c:lblAlgn val="ctr"/>
        <c:lblOffset val="100"/>
        <c:noMultiLvlLbl val="1"/>
      </c:catAx>
      <c:valAx>
        <c:axId val="181504151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n-US"/>
          </a:p>
        </c:txPr>
        <c:crossAx val="634583201"/>
        <c:crosses val="max"/>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8</xdr:col>
      <xdr:colOff>1019175</xdr:colOff>
      <xdr:row>32</xdr:row>
      <xdr:rowOff>133350</xdr:rowOff>
    </xdr:from>
    <xdr:ext cx="5715000" cy="353377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12</xdr:col>
      <xdr:colOff>647700</xdr:colOff>
      <xdr:row>43</xdr:row>
      <xdr:rowOff>19050</xdr:rowOff>
    </xdr:from>
    <xdr:ext cx="5715000" cy="3533775"/>
    <xdr:graphicFrame macro="">
      <xdr:nvGraphicFramePr>
        <xdr:cNvPr id="2" name="Chart 2"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0</xdr:colOff>
      <xdr:row>27</xdr:row>
      <xdr:rowOff>47625</xdr:rowOff>
    </xdr:from>
    <xdr:ext cx="5715000" cy="3876675"/>
    <xdr:graphicFrame macro="">
      <xdr:nvGraphicFramePr>
        <xdr:cNvPr id="3" name="Chart 3" title="Chart">
          <a:extLst>
            <a:ext uri="{FF2B5EF4-FFF2-40B4-BE49-F238E27FC236}">
              <a16:creationId xmlns:a16="http://schemas.microsoft.com/office/drawing/2014/main" id="{00000000-0008-0000-0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0</xdr:colOff>
      <xdr:row>48</xdr:row>
      <xdr:rowOff>47625</xdr:rowOff>
    </xdr:from>
    <xdr:ext cx="5715000" cy="3876675"/>
    <xdr:graphicFrame macro="">
      <xdr:nvGraphicFramePr>
        <xdr:cNvPr id="4" name="Chart 4" title="Chart">
          <a:extLst>
            <a:ext uri="{FF2B5EF4-FFF2-40B4-BE49-F238E27FC236}">
              <a16:creationId xmlns:a16="http://schemas.microsoft.com/office/drawing/2014/main" id="{00000000-0008-0000-0E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400050</xdr:colOff>
      <xdr:row>27</xdr:row>
      <xdr:rowOff>171450</xdr:rowOff>
    </xdr:from>
    <xdr:ext cx="5715000" cy="3533775"/>
    <xdr:graphicFrame macro="">
      <xdr:nvGraphicFramePr>
        <xdr:cNvPr id="5" name="Chart 5" title="Chart">
          <a:extLst>
            <a:ext uri="{FF2B5EF4-FFF2-40B4-BE49-F238E27FC236}">
              <a16:creationId xmlns:a16="http://schemas.microsoft.com/office/drawing/2014/main" id="{00000000-0008-0000-0E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xdr:col>
      <xdr:colOff>0</xdr:colOff>
      <xdr:row>48</xdr:row>
      <xdr:rowOff>114300</xdr:rowOff>
    </xdr:from>
    <xdr:ext cx="5715000" cy="3533775"/>
    <xdr:graphicFrame macro="">
      <xdr:nvGraphicFramePr>
        <xdr:cNvPr id="6" name="Chart 6" title="Chart">
          <a:extLst>
            <a:ext uri="{FF2B5EF4-FFF2-40B4-BE49-F238E27FC236}">
              <a16:creationId xmlns:a16="http://schemas.microsoft.com/office/drawing/2014/main" id="{00000000-0008-0000-0E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2</xdr:col>
      <xdr:colOff>0</xdr:colOff>
      <xdr:row>68</xdr:row>
      <xdr:rowOff>38100</xdr:rowOff>
    </xdr:from>
    <xdr:ext cx="5715000" cy="3533775"/>
    <xdr:graphicFrame macro="">
      <xdr:nvGraphicFramePr>
        <xdr:cNvPr id="7" name="Chart 7" title="Chart">
          <a:extLst>
            <a:ext uri="{FF2B5EF4-FFF2-40B4-BE49-F238E27FC236}">
              <a16:creationId xmlns:a16="http://schemas.microsoft.com/office/drawing/2014/main" id="{00000000-0008-0000-0E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11</xdr:col>
      <xdr:colOff>57150</xdr:colOff>
      <xdr:row>45</xdr:row>
      <xdr:rowOff>95250</xdr:rowOff>
    </xdr:from>
    <xdr:ext cx="5715000" cy="3533775"/>
    <xdr:graphicFrame macro="">
      <xdr:nvGraphicFramePr>
        <xdr:cNvPr id="8" name="Chart 8" title="Chart">
          <a:extLst>
            <a:ext uri="{FF2B5EF4-FFF2-40B4-BE49-F238E27FC236}">
              <a16:creationId xmlns:a16="http://schemas.microsoft.com/office/drawing/2014/main" id="{00000000-0008-0000-0E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DMIN" refreshedDate="45549.640667361113" refreshedVersion="8" recordCount="950" xr:uid="{00000000-000A-0000-FFFF-FFFF00000000}">
  <cacheSource type="worksheet">
    <worksheetSource ref="E1:G951" sheet="WIP Form Submissions (minus tes"/>
  </cacheSource>
  <cacheFields count="3">
    <cacheField name="Conversion Date" numFmtId="169">
      <sharedItems containsNonDate="0" containsDate="1" containsString="0" containsBlank="1" minDate="2023-11-24T07:54:06" maxDate="2023-11-26T17:20:58" count="23">
        <d v="2023-11-24T09:24:29"/>
        <d v="2023-11-25T14:20:57"/>
        <d v="2023-11-25T12:41:23"/>
        <d v="2023-11-24T19:16:17"/>
        <d v="2023-11-26T08:33:58"/>
        <d v="2023-11-24T19:24:46"/>
        <d v="2023-11-26T07:48:50"/>
        <d v="2023-11-26T01:37:28"/>
        <d v="2023-11-26T07:10:47"/>
        <d v="2023-11-26T17:20:58"/>
        <d v="2023-11-25T12:12:17"/>
        <d v="2023-11-26T11:29:20"/>
        <d v="2023-11-24T08:15:34"/>
        <d v="2023-11-24T08:08:24"/>
        <d v="2023-11-24T08:01:11"/>
        <d v="2023-11-24T09:21:39"/>
        <d v="2023-11-24T07:54:06"/>
        <d v="2023-11-26T08:17:49"/>
        <d v="2023-11-26T05:39:39"/>
        <d v="2023-11-24T19:30:56"/>
        <d v="2023-11-26T05:36:05"/>
        <d v="2023-11-24T12:04:57"/>
        <m/>
      </sharedItems>
    </cacheField>
    <cacheField name="Conversion Page" numFmtId="0">
      <sharedItems containsBlank="1"/>
    </cacheField>
    <cacheField name="Event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0">
  <r>
    <x v="0"/>
    <s v="https://24439388.hs-sites.com/sunday-stroll-spitalfields-edition"/>
    <s v="Sunday Stroll: Spitalfields Edition"/>
  </r>
  <r>
    <x v="1"/>
    <s v="https://24439388.hs-sites.com/christies"/>
    <s v="Christie's late"/>
  </r>
  <r>
    <x v="2"/>
    <s v="https://24439388.hs-sites.com/christies"/>
    <s v="Christie's late"/>
  </r>
  <r>
    <x v="3"/>
    <s v="https://24439388.hs-sites.com/sunday-stroll-spitalfields-edition"/>
    <s v="Sunday Stroll: Spitalfields Edition"/>
  </r>
  <r>
    <x v="4"/>
    <s v="https://24439388.hs-sites.com/tate-event"/>
    <s v="tate event"/>
  </r>
  <r>
    <x v="5"/>
    <s v="https://24439388.hs-sites.com/sunday-stroll-spitalfields-edition"/>
    <s v="Sunday Stroll: Spitalfields Edition"/>
  </r>
  <r>
    <x v="6"/>
    <s v="https://24439388.hs-sites.com/sunday-stroll-spitalfields-edition"/>
    <s v="Sunday Stroll: Spitalfields Edition"/>
  </r>
  <r>
    <x v="7"/>
    <s v="https://24439388.hs-sites.com/tate-event"/>
    <s v="tate event"/>
  </r>
  <r>
    <x v="8"/>
    <s v="https://24439388.hs-sites.com/sunday-stroll-spitalfields-edition"/>
    <s v="Sunday Stroll: Spitalfields Edition"/>
  </r>
  <r>
    <x v="9"/>
    <s v="https://24439388.hs-sites.com/tate-event"/>
    <s v="tate event"/>
  </r>
  <r>
    <x v="10"/>
    <s v="https://24439388.hs-sites.com/sunday-stroll-spitalfields-edition"/>
    <s v="Sunday Stroll: Spitalfields Edition"/>
  </r>
  <r>
    <x v="11"/>
    <s v="https://24439388.hs-sites.com/tate-event"/>
    <s v="tate event"/>
  </r>
  <r>
    <x v="12"/>
    <s v="https://24439388.hs-sites.com/diva-va-event"/>
    <s v="diva v&amp;a event"/>
  </r>
  <r>
    <x v="13"/>
    <s v="https://24439388.hs-sites.com/garden-museum"/>
    <s v="garden museum"/>
  </r>
  <r>
    <x v="14"/>
    <s v="https://24439388.hs-sites.com/sunday-stroll-spitalfields-edition"/>
    <s v="Sunday Stroll: Spitalfields Edition"/>
  </r>
  <r>
    <x v="15"/>
    <s v="https://24439388.hs-sites.com/sunday-stroll-spitalfields-edition"/>
    <s v="Sunday Stroll: Spitalfields Edition"/>
  </r>
  <r>
    <x v="16"/>
    <s v="https://24439388.hs-sites.com/diva-va-event"/>
    <s v="diva v&amp;a event"/>
  </r>
  <r>
    <x v="17"/>
    <s v="https://24439388.hs-sites.com/sunday-stroll-spitalfields-edition"/>
    <s v="Sunday Stroll: Spitalfields Edition"/>
  </r>
  <r>
    <x v="18"/>
    <s v="https://24439388.hs-sites.com/sunday-stroll-spitalfields-edition"/>
    <s v="Sunday Stroll: Spitalfields Edition"/>
  </r>
  <r>
    <x v="19"/>
    <s v="https://24439388.hs-sites.com/sunday-stroll-spitalfields-edition"/>
    <s v="Sunday Stroll: Spitalfields Edition"/>
  </r>
  <r>
    <x v="20"/>
    <s v="https://24439388.hs-sites.com/sunday-stroll-spitalfields-edition"/>
    <s v="Sunday Stroll: Spitalfields Edition"/>
  </r>
  <r>
    <x v="21"/>
    <s v="https://24439388.hs-sites.com/sunday-stroll-spitalfields-edition"/>
    <s v="Sunday Stroll: Spitalfields Edition"/>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r>
    <x v="2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WIP Form Submissions (minus tes" cacheId="4" applyNumberFormats="0" applyBorderFormats="0" applyFontFormats="0" applyPatternFormats="0" applyAlignmentFormats="0" applyWidthHeightFormats="0" dataCaption="" updatedVersion="8" compact="0" compactData="0">
  <location ref="K11:L35" firstHeaderRow="1" firstDataRow="1" firstDataCol="1"/>
  <pivotFields count="3">
    <pivotField name="Conversion Date" axis="axisRow" compact="0" numFmtId="169" outline="0" multipleItemSelectionAllowed="1" showAll="0" sortType="ascending">
      <items count="24">
        <item x="16"/>
        <item x="14"/>
        <item x="13"/>
        <item x="12"/>
        <item x="15"/>
        <item x="0"/>
        <item x="21"/>
        <item x="3"/>
        <item x="5"/>
        <item x="19"/>
        <item x="10"/>
        <item x="2"/>
        <item x="1"/>
        <item x="7"/>
        <item x="20"/>
        <item x="18"/>
        <item x="8"/>
        <item x="6"/>
        <item x="17"/>
        <item x="4"/>
        <item x="11"/>
        <item x="9"/>
        <item x="22"/>
        <item t="default"/>
      </items>
    </pivotField>
    <pivotField name="Conversion Page" compact="0" outline="0" multipleItemSelectionAllowed="1" showAll="0"/>
    <pivotField name="Event Name" dataField="1" compact="0" outline="0" multipleItemSelectionAllowed="1"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A of Event Name"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9:B18">
  <tableColumns count="1">
    <tableColumn id="1" xr3:uid="{00000000-0010-0000-0000-000001000000}" name="Form Completions"/>
  </tableColumns>
  <tableStyleInfo name="Overall Advent #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9:C18">
  <tableColumns count="1">
    <tableColumn id="1" xr3:uid="{00000000-0010-0000-0100-000001000000}" name="Joined Whatsapp Group "/>
  </tableColumns>
  <tableStyleInfo name="Overall Advent #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F9:H18">
  <tableColumns count="3">
    <tableColumn id="1" xr3:uid="{00000000-0010-0000-0200-000001000000}" name=" (%) "/>
    <tableColumn id="2" xr3:uid="{00000000-0010-0000-0200-000002000000}" name="Attended Event "/>
    <tableColumn id="3" xr3:uid="{00000000-0010-0000-0200-000003000000}" name="Attendance (%) "/>
  </tableColumns>
  <tableStyleInfo name="Overall Advent #s-style 3" showFirstColumn="1" showLastColumn="1" showRowStripes="1" showColumnStripes="0"/>
</table>
</file>

<file path=xl/theme/theme1.xml><?xml version="1.0" encoding="utf-8"?>
<a:theme xmlns:a="http://schemas.openxmlformats.org/drawingml/2006/main"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9.vml"/><Relationship Id="rId5" Type="http://schemas.openxmlformats.org/officeDocument/2006/relationships/comments" Target="../comments9.xml"/><Relationship Id="rId4"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hyperlink" Target="https://24439388.hs-sites.com/christi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Y79"/>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11.1796875" defaultRowHeight="15.75" customHeight="1" x14ac:dyDescent="0.2"/>
  <cols>
    <col min="1" max="1" width="13.08984375" customWidth="1"/>
    <col min="2" max="2" width="18.08984375" customWidth="1"/>
    <col min="3" max="3" width="17.6328125" customWidth="1"/>
    <col min="4" max="4" width="15.08984375" hidden="1" customWidth="1"/>
    <col min="5" max="5" width="13.1796875" hidden="1" customWidth="1"/>
    <col min="6" max="6" width="24.54296875" hidden="1" customWidth="1"/>
    <col min="7" max="7" width="14.1796875" hidden="1" customWidth="1"/>
    <col min="8" max="8" width="8.453125" customWidth="1"/>
    <col min="9" max="9" width="13.1796875" customWidth="1"/>
    <col min="10" max="10" width="7.36328125" customWidth="1"/>
    <col min="11" max="11" width="14.1796875" customWidth="1"/>
    <col min="12" max="12" width="9.90625" customWidth="1"/>
    <col min="13" max="13" width="13.36328125" customWidth="1"/>
    <col min="14" max="14" width="6" customWidth="1"/>
    <col min="15" max="15" width="6.81640625" customWidth="1"/>
    <col min="16" max="16" width="16.54296875" customWidth="1"/>
    <col min="17" max="17" width="10.54296875" customWidth="1"/>
    <col min="18" max="18" width="19" customWidth="1"/>
    <col min="19" max="19" width="21.453125" customWidth="1"/>
    <col min="20" max="20" width="18.81640625" customWidth="1"/>
    <col min="21" max="21" width="24.08984375" customWidth="1"/>
    <col min="22" max="22" width="8.08984375" customWidth="1"/>
    <col min="23" max="23" width="7" customWidth="1"/>
    <col min="24" max="24" width="75.36328125" customWidth="1"/>
    <col min="25" max="25" width="6.81640625" customWidth="1"/>
    <col min="26" max="26" width="19.90625" customWidth="1"/>
  </cols>
  <sheetData>
    <row r="1" spans="1:25" ht="16.2" x14ac:dyDescent="0.3">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1" t="s">
        <v>16</v>
      </c>
      <c r="R1" s="3" t="s">
        <v>17</v>
      </c>
      <c r="S1" s="3" t="s">
        <v>18</v>
      </c>
      <c r="T1" s="3" t="s">
        <v>19</v>
      </c>
      <c r="U1" s="4" t="s">
        <v>20</v>
      </c>
      <c r="V1" s="3" t="s">
        <v>21</v>
      </c>
      <c r="W1" s="3" t="s">
        <v>22</v>
      </c>
      <c r="X1" s="3" t="s">
        <v>23</v>
      </c>
      <c r="Y1" s="3" t="s">
        <v>24</v>
      </c>
    </row>
    <row r="2" spans="1:25" ht="12.6" hidden="1" x14ac:dyDescent="0.2">
      <c r="A2" s="5" t="s">
        <v>25</v>
      </c>
      <c r="C2" s="5">
        <v>447438851827</v>
      </c>
      <c r="D2" s="5" t="s">
        <v>26</v>
      </c>
      <c r="E2" s="5" t="s">
        <v>27</v>
      </c>
      <c r="F2" s="5" t="s">
        <v>28</v>
      </c>
      <c r="G2" s="6" t="b">
        <v>0</v>
      </c>
      <c r="H2" s="6" t="b">
        <v>0</v>
      </c>
      <c r="I2" s="6" t="b">
        <v>0</v>
      </c>
      <c r="J2" s="6" t="b">
        <v>0</v>
      </c>
      <c r="K2" s="6" t="b">
        <v>0</v>
      </c>
      <c r="L2" s="6" t="b">
        <v>0</v>
      </c>
      <c r="M2" s="6" t="b">
        <v>0</v>
      </c>
      <c r="N2" s="6" t="b">
        <v>0</v>
      </c>
      <c r="O2" s="6" t="b">
        <v>0</v>
      </c>
      <c r="P2" s="6" t="b">
        <v>0</v>
      </c>
      <c r="Q2" s="5">
        <f t="shared" ref="Q2:Q3" si="0">COUNTIF(H2:P2,TRUE)</f>
        <v>0</v>
      </c>
      <c r="R2" s="7"/>
      <c r="S2" s="7"/>
      <c r="T2" s="7"/>
      <c r="U2" s="7"/>
      <c r="V2" s="7"/>
      <c r="W2" s="7"/>
      <c r="X2" s="7"/>
      <c r="Y2" s="7"/>
    </row>
    <row r="3" spans="1:25" ht="12.6" hidden="1" x14ac:dyDescent="0.2">
      <c r="A3" s="5" t="s">
        <v>29</v>
      </c>
      <c r="B3" s="5" t="s">
        <v>30</v>
      </c>
      <c r="C3" s="5" t="s">
        <v>31</v>
      </c>
      <c r="D3" s="5" t="s">
        <v>32</v>
      </c>
      <c r="E3" s="5" t="s">
        <v>33</v>
      </c>
      <c r="F3" s="5" t="s">
        <v>34</v>
      </c>
      <c r="G3" s="6" t="b">
        <v>0</v>
      </c>
      <c r="H3" s="6" t="b">
        <v>0</v>
      </c>
      <c r="I3" s="6" t="b">
        <v>0</v>
      </c>
      <c r="J3" s="6" t="b">
        <v>0</v>
      </c>
      <c r="K3" s="6" t="b">
        <v>0</v>
      </c>
      <c r="L3" s="6" t="b">
        <v>0</v>
      </c>
      <c r="M3" s="6" t="b">
        <v>0</v>
      </c>
      <c r="N3" s="6" t="b">
        <v>0</v>
      </c>
      <c r="O3" s="6" t="b">
        <v>0</v>
      </c>
      <c r="P3" s="6" t="b">
        <v>0</v>
      </c>
      <c r="Q3" s="5">
        <f t="shared" si="0"/>
        <v>0</v>
      </c>
      <c r="R3" s="7"/>
      <c r="S3" s="7"/>
      <c r="T3" s="7"/>
      <c r="U3" s="7"/>
      <c r="V3" s="7"/>
      <c r="W3" s="7"/>
      <c r="X3" s="7"/>
      <c r="Y3" s="7"/>
    </row>
    <row r="4" spans="1:25" ht="64.8" hidden="1" x14ac:dyDescent="0.3">
      <c r="A4" s="8"/>
      <c r="B4" s="8"/>
      <c r="C4" s="8"/>
      <c r="D4" s="8"/>
      <c r="E4" s="8"/>
      <c r="F4" s="8"/>
      <c r="G4" s="9" t="b">
        <v>0</v>
      </c>
      <c r="H4" s="9" t="b">
        <v>0</v>
      </c>
      <c r="I4" s="9" t="b">
        <v>0</v>
      </c>
      <c r="J4" s="9" t="b">
        <v>0</v>
      </c>
      <c r="K4" s="9" t="b">
        <v>0</v>
      </c>
      <c r="L4" s="9" t="b">
        <v>0</v>
      </c>
      <c r="M4" s="9" t="b">
        <v>0</v>
      </c>
      <c r="N4" s="9" t="b">
        <v>0</v>
      </c>
      <c r="O4" s="9" t="b">
        <v>0</v>
      </c>
      <c r="P4" s="9" t="b">
        <v>0</v>
      </c>
      <c r="Q4" s="10" t="s">
        <v>35</v>
      </c>
      <c r="R4" s="11" t="s">
        <v>36</v>
      </c>
      <c r="S4" s="11" t="s">
        <v>37</v>
      </c>
      <c r="T4" s="11" t="s">
        <v>38</v>
      </c>
      <c r="U4" s="11" t="s">
        <v>39</v>
      </c>
      <c r="V4" s="11"/>
      <c r="W4" s="11" t="s">
        <v>40</v>
      </c>
      <c r="X4" s="11" t="s">
        <v>40</v>
      </c>
      <c r="Y4" s="12"/>
    </row>
    <row r="5" spans="1:25" ht="16.2" x14ac:dyDescent="0.3">
      <c r="A5" s="13" t="s">
        <v>41</v>
      </c>
      <c r="B5" s="13" t="s">
        <v>42</v>
      </c>
      <c r="C5" s="13" t="s">
        <v>43</v>
      </c>
      <c r="D5" s="13" t="s">
        <v>44</v>
      </c>
      <c r="E5" s="13" t="s">
        <v>45</v>
      </c>
      <c r="F5" s="13" t="s">
        <v>46</v>
      </c>
      <c r="G5" s="14" t="b">
        <v>1</v>
      </c>
      <c r="H5" s="14" t="b">
        <v>0</v>
      </c>
      <c r="I5" s="14" t="b">
        <v>1</v>
      </c>
      <c r="J5" s="14" t="b">
        <v>0</v>
      </c>
      <c r="K5" s="14" t="b">
        <v>0</v>
      </c>
      <c r="L5" s="14" t="b">
        <v>1</v>
      </c>
      <c r="M5" s="14" t="b">
        <v>0</v>
      </c>
      <c r="N5" s="14" t="b">
        <v>0</v>
      </c>
      <c r="O5" s="14" t="b">
        <v>0</v>
      </c>
      <c r="P5" s="14" t="b">
        <v>1</v>
      </c>
      <c r="Q5" s="13">
        <f t="shared" ref="Q5:Q77" si="1">COUNTIF(H5:P5,TRUE)</f>
        <v>3</v>
      </c>
      <c r="R5" s="15" t="s">
        <v>47</v>
      </c>
      <c r="S5" s="15"/>
      <c r="T5" s="15" t="s">
        <v>48</v>
      </c>
      <c r="U5" s="16"/>
      <c r="V5" s="15" t="s">
        <v>49</v>
      </c>
      <c r="W5" s="15">
        <v>31</v>
      </c>
      <c r="X5" s="15" t="s">
        <v>50</v>
      </c>
      <c r="Y5" s="15"/>
    </row>
    <row r="6" spans="1:25" ht="16.2" x14ac:dyDescent="0.3">
      <c r="A6" s="17" t="s">
        <v>51</v>
      </c>
      <c r="B6" s="13"/>
      <c r="C6" s="13"/>
      <c r="D6" s="13"/>
      <c r="E6" s="13"/>
      <c r="F6" s="13"/>
      <c r="G6" s="14"/>
      <c r="H6" s="14" t="b">
        <v>0</v>
      </c>
      <c r="I6" s="14" t="b">
        <v>0</v>
      </c>
      <c r="J6" s="14" t="b">
        <v>0</v>
      </c>
      <c r="K6" s="14" t="b">
        <v>0</v>
      </c>
      <c r="L6" s="14" t="b">
        <v>1</v>
      </c>
      <c r="M6" s="14" t="b">
        <v>0</v>
      </c>
      <c r="N6" s="14" t="b">
        <v>0</v>
      </c>
      <c r="O6" s="14" t="b">
        <v>1</v>
      </c>
      <c r="P6" s="14" t="b">
        <v>0</v>
      </c>
      <c r="Q6" s="13">
        <f t="shared" si="1"/>
        <v>2</v>
      </c>
      <c r="R6" s="15" t="s">
        <v>47</v>
      </c>
      <c r="S6" s="15"/>
      <c r="T6" s="15" t="s">
        <v>48</v>
      </c>
      <c r="U6" s="16"/>
      <c r="V6" s="15" t="s">
        <v>49</v>
      </c>
      <c r="W6" s="15">
        <v>31</v>
      </c>
      <c r="X6" s="15" t="s">
        <v>52</v>
      </c>
      <c r="Y6" s="15" t="s">
        <v>53</v>
      </c>
    </row>
    <row r="7" spans="1:25" ht="16.2" x14ac:dyDescent="0.3">
      <c r="A7" s="13" t="s">
        <v>54</v>
      </c>
      <c r="B7" s="13" t="s">
        <v>55</v>
      </c>
      <c r="C7" s="13" t="s">
        <v>56</v>
      </c>
      <c r="D7" s="13" t="s">
        <v>57</v>
      </c>
      <c r="E7" s="13" t="s">
        <v>45</v>
      </c>
      <c r="F7" s="13" t="s">
        <v>46</v>
      </c>
      <c r="G7" s="14" t="b">
        <v>1</v>
      </c>
      <c r="H7" s="14" t="b">
        <v>0</v>
      </c>
      <c r="I7" s="14" t="b">
        <v>0</v>
      </c>
      <c r="J7" s="14" t="b">
        <v>1</v>
      </c>
      <c r="K7" s="14" t="b">
        <v>0</v>
      </c>
      <c r="L7" s="14" t="b">
        <v>0</v>
      </c>
      <c r="M7" s="14" t="b">
        <v>0</v>
      </c>
      <c r="N7" s="14" t="b">
        <v>0</v>
      </c>
      <c r="O7" s="14" t="b">
        <v>0</v>
      </c>
      <c r="P7" s="14" t="b">
        <v>1</v>
      </c>
      <c r="Q7" s="13">
        <f t="shared" si="1"/>
        <v>2</v>
      </c>
      <c r="R7" s="15" t="s">
        <v>58</v>
      </c>
      <c r="S7" s="15"/>
      <c r="T7" s="15" t="s">
        <v>48</v>
      </c>
      <c r="U7" s="16"/>
      <c r="V7" s="15" t="s">
        <v>59</v>
      </c>
      <c r="W7" s="15">
        <v>27</v>
      </c>
      <c r="X7" s="15" t="s">
        <v>60</v>
      </c>
      <c r="Y7" s="15"/>
    </row>
    <row r="8" spans="1:25" ht="12.6" hidden="1" x14ac:dyDescent="0.2">
      <c r="A8" s="5" t="s">
        <v>61</v>
      </c>
      <c r="C8" s="5" t="s">
        <v>62</v>
      </c>
      <c r="G8" s="6" t="b">
        <v>0</v>
      </c>
      <c r="H8" s="6" t="b">
        <v>0</v>
      </c>
      <c r="I8" s="6" t="b">
        <v>0</v>
      </c>
      <c r="J8" s="6" t="b">
        <v>0</v>
      </c>
      <c r="K8" s="6" t="b">
        <v>0</v>
      </c>
      <c r="L8" s="6" t="b">
        <v>0</v>
      </c>
      <c r="M8" s="6" t="b">
        <v>0</v>
      </c>
      <c r="N8" s="6" t="b">
        <v>0</v>
      </c>
      <c r="O8" s="6" t="b">
        <v>0</v>
      </c>
      <c r="P8" s="6" t="b">
        <v>0</v>
      </c>
      <c r="Q8" s="5">
        <f t="shared" si="1"/>
        <v>0</v>
      </c>
      <c r="R8" s="7"/>
      <c r="S8" s="7"/>
      <c r="T8" s="7"/>
      <c r="U8" s="7"/>
      <c r="V8" s="7"/>
      <c r="W8" s="7"/>
      <c r="X8" s="7"/>
      <c r="Y8" s="7"/>
    </row>
    <row r="9" spans="1:25" ht="16.2" x14ac:dyDescent="0.3">
      <c r="A9" s="13" t="s">
        <v>63</v>
      </c>
      <c r="B9" s="13"/>
      <c r="C9" s="13"/>
      <c r="D9" s="13" t="s">
        <v>64</v>
      </c>
      <c r="E9" s="13" t="s">
        <v>65</v>
      </c>
      <c r="F9" s="13" t="s">
        <v>66</v>
      </c>
      <c r="G9" s="14" t="b">
        <v>1</v>
      </c>
      <c r="H9" s="14" t="b">
        <v>1</v>
      </c>
      <c r="I9" s="14" t="b">
        <v>0</v>
      </c>
      <c r="J9" s="14" t="b">
        <v>0</v>
      </c>
      <c r="K9" s="14" t="b">
        <v>1</v>
      </c>
      <c r="L9" s="14" t="b">
        <v>1</v>
      </c>
      <c r="M9" s="14" t="b">
        <v>0</v>
      </c>
      <c r="N9" s="14" t="b">
        <v>0</v>
      </c>
      <c r="O9" s="14" t="b">
        <v>0</v>
      </c>
      <c r="P9" s="14" t="b">
        <v>1</v>
      </c>
      <c r="Q9" s="18">
        <f t="shared" si="1"/>
        <v>4</v>
      </c>
      <c r="R9" s="15" t="s">
        <v>47</v>
      </c>
      <c r="S9" s="15"/>
      <c r="T9" s="15" t="s">
        <v>48</v>
      </c>
      <c r="U9" s="16"/>
      <c r="V9" s="15" t="s">
        <v>59</v>
      </c>
      <c r="W9" s="15">
        <v>30</v>
      </c>
      <c r="X9" s="15" t="s">
        <v>67</v>
      </c>
      <c r="Y9" s="15"/>
    </row>
    <row r="10" spans="1:25" ht="16.2" x14ac:dyDescent="0.3">
      <c r="A10" s="13" t="s">
        <v>68</v>
      </c>
      <c r="B10" s="13"/>
      <c r="C10" s="13"/>
      <c r="D10" s="13"/>
      <c r="E10" s="13"/>
      <c r="F10" s="13"/>
      <c r="G10" s="14"/>
      <c r="H10" s="14" t="b">
        <v>0</v>
      </c>
      <c r="I10" s="14" t="b">
        <v>0</v>
      </c>
      <c r="J10" s="14" t="b">
        <v>0</v>
      </c>
      <c r="K10" s="14" t="b">
        <v>0</v>
      </c>
      <c r="L10" s="14" t="b">
        <v>0</v>
      </c>
      <c r="M10" s="14" t="b">
        <v>1</v>
      </c>
      <c r="N10" s="14" t="b">
        <v>0</v>
      </c>
      <c r="O10" s="14" t="b">
        <v>1</v>
      </c>
      <c r="P10" s="14" t="b">
        <v>0</v>
      </c>
      <c r="Q10" s="13">
        <f t="shared" si="1"/>
        <v>2</v>
      </c>
      <c r="R10" s="15" t="s">
        <v>47</v>
      </c>
      <c r="S10" s="15"/>
      <c r="T10" s="15" t="s">
        <v>48</v>
      </c>
      <c r="U10" s="16"/>
      <c r="V10" s="15" t="s">
        <v>49</v>
      </c>
      <c r="W10" s="15">
        <v>26</v>
      </c>
      <c r="X10" s="15" t="s">
        <v>69</v>
      </c>
      <c r="Y10" s="15"/>
    </row>
    <row r="11" spans="1:25" ht="16.2" x14ac:dyDescent="0.3">
      <c r="A11" s="17" t="s">
        <v>70</v>
      </c>
      <c r="B11" s="13" t="s">
        <v>71</v>
      </c>
      <c r="C11" s="13" t="s">
        <v>72</v>
      </c>
      <c r="D11" s="13" t="s">
        <v>73</v>
      </c>
      <c r="E11" s="13" t="s">
        <v>74</v>
      </c>
      <c r="F11" s="13" t="s">
        <v>75</v>
      </c>
      <c r="G11" s="14" t="b">
        <v>1</v>
      </c>
      <c r="H11" s="14" t="b">
        <v>0</v>
      </c>
      <c r="I11" s="14" t="b">
        <v>0</v>
      </c>
      <c r="J11" s="14" t="b">
        <v>1</v>
      </c>
      <c r="K11" s="14" t="b">
        <v>0</v>
      </c>
      <c r="L11" s="14" t="b">
        <v>0</v>
      </c>
      <c r="M11" s="14" t="b">
        <v>0</v>
      </c>
      <c r="N11" s="14" t="b">
        <v>0</v>
      </c>
      <c r="O11" s="14" t="b">
        <v>0</v>
      </c>
      <c r="P11" s="14" t="b">
        <v>0</v>
      </c>
      <c r="Q11" s="13">
        <f t="shared" si="1"/>
        <v>1</v>
      </c>
      <c r="R11" s="15"/>
      <c r="S11" s="15"/>
      <c r="T11" s="15"/>
      <c r="U11" s="16"/>
      <c r="V11" s="15" t="s">
        <v>49</v>
      </c>
      <c r="W11" s="15">
        <v>42</v>
      </c>
      <c r="X11" s="15" t="s">
        <v>76</v>
      </c>
      <c r="Y11" s="15" t="s">
        <v>77</v>
      </c>
    </row>
    <row r="12" spans="1:25" ht="16.2" x14ac:dyDescent="0.3">
      <c r="A12" s="13" t="s">
        <v>78</v>
      </c>
      <c r="B12" s="1"/>
      <c r="C12" s="1"/>
      <c r="D12" s="1"/>
      <c r="E12" s="1"/>
      <c r="F12" s="1"/>
      <c r="G12" s="2"/>
      <c r="H12" s="2" t="b">
        <v>0</v>
      </c>
      <c r="I12" s="2" t="b">
        <v>0</v>
      </c>
      <c r="J12" s="2" t="b">
        <v>0</v>
      </c>
      <c r="K12" s="2" t="b">
        <v>0</v>
      </c>
      <c r="L12" s="2" t="b">
        <v>0</v>
      </c>
      <c r="M12" s="2" t="b">
        <v>1</v>
      </c>
      <c r="N12" s="2" t="b">
        <v>0</v>
      </c>
      <c r="O12" s="2" t="b">
        <v>0</v>
      </c>
      <c r="P12" s="2" t="b">
        <v>0</v>
      </c>
      <c r="Q12" s="13">
        <f t="shared" si="1"/>
        <v>1</v>
      </c>
      <c r="R12" s="15" t="s">
        <v>58</v>
      </c>
      <c r="S12" s="15"/>
      <c r="T12" s="15" t="s">
        <v>79</v>
      </c>
      <c r="U12" s="16"/>
      <c r="V12" s="15" t="s">
        <v>59</v>
      </c>
      <c r="W12" s="15">
        <v>35</v>
      </c>
      <c r="X12" s="15" t="s">
        <v>80</v>
      </c>
      <c r="Y12" s="15"/>
    </row>
    <row r="13" spans="1:25" ht="12.6" hidden="1" x14ac:dyDescent="0.2">
      <c r="A13" s="5" t="s">
        <v>81</v>
      </c>
      <c r="B13" s="5" t="s">
        <v>82</v>
      </c>
      <c r="C13" s="5" t="s">
        <v>83</v>
      </c>
      <c r="D13" s="5" t="s">
        <v>84</v>
      </c>
      <c r="E13" s="5" t="s">
        <v>74</v>
      </c>
      <c r="F13" s="5" t="s">
        <v>75</v>
      </c>
      <c r="G13" s="6" t="b">
        <v>0</v>
      </c>
      <c r="H13" s="6" t="b">
        <v>0</v>
      </c>
      <c r="I13" s="6" t="b">
        <v>0</v>
      </c>
      <c r="J13" s="6" t="b">
        <v>0</v>
      </c>
      <c r="K13" s="6" t="b">
        <v>0</v>
      </c>
      <c r="L13" s="6" t="b">
        <v>0</v>
      </c>
      <c r="M13" s="6" t="b">
        <v>0</v>
      </c>
      <c r="N13" s="6" t="b">
        <v>0</v>
      </c>
      <c r="O13" s="6" t="b">
        <v>0</v>
      </c>
      <c r="P13" s="6" t="b">
        <v>0</v>
      </c>
      <c r="Q13" s="5">
        <f t="shared" si="1"/>
        <v>0</v>
      </c>
      <c r="R13" s="7"/>
      <c r="S13" s="7"/>
      <c r="T13" s="7"/>
      <c r="U13" s="7"/>
      <c r="V13" s="7"/>
      <c r="W13" s="7"/>
      <c r="X13" s="7"/>
      <c r="Y13" s="7"/>
    </row>
    <row r="14" spans="1:25" ht="16.2" x14ac:dyDescent="0.3">
      <c r="A14" s="13" t="s">
        <v>85</v>
      </c>
      <c r="B14" s="13" t="s">
        <v>86</v>
      </c>
      <c r="C14" s="13" t="s">
        <v>87</v>
      </c>
      <c r="D14" s="13" t="s">
        <v>88</v>
      </c>
      <c r="E14" s="13" t="s">
        <v>45</v>
      </c>
      <c r="F14" s="13" t="s">
        <v>46</v>
      </c>
      <c r="G14" s="14" t="b">
        <v>1</v>
      </c>
      <c r="H14" s="14" t="b">
        <v>0</v>
      </c>
      <c r="I14" s="14" t="b">
        <v>0</v>
      </c>
      <c r="J14" s="14" t="b">
        <v>0</v>
      </c>
      <c r="K14" s="14" t="b">
        <v>1</v>
      </c>
      <c r="L14" s="14" t="b">
        <v>0</v>
      </c>
      <c r="M14" s="14" t="b">
        <v>1</v>
      </c>
      <c r="N14" s="14" t="b">
        <v>0</v>
      </c>
      <c r="O14" s="14" t="b">
        <v>1</v>
      </c>
      <c r="P14" s="14" t="b">
        <v>1</v>
      </c>
      <c r="Q14" s="13">
        <f t="shared" si="1"/>
        <v>4</v>
      </c>
      <c r="R14" s="15" t="s">
        <v>47</v>
      </c>
      <c r="S14" s="15"/>
      <c r="T14" s="15" t="s">
        <v>48</v>
      </c>
      <c r="U14" s="16"/>
      <c r="V14" s="15" t="s">
        <v>49</v>
      </c>
      <c r="W14" s="15">
        <v>34</v>
      </c>
      <c r="X14" s="15" t="s">
        <v>89</v>
      </c>
      <c r="Y14" s="15"/>
    </row>
    <row r="15" spans="1:25" ht="16.2" x14ac:dyDescent="0.3">
      <c r="A15" s="13" t="s">
        <v>90</v>
      </c>
      <c r="B15" s="13"/>
      <c r="C15" s="13"/>
      <c r="D15" s="13" t="s">
        <v>91</v>
      </c>
      <c r="E15" s="13" t="s">
        <v>27</v>
      </c>
      <c r="F15" s="13" t="s">
        <v>28</v>
      </c>
      <c r="G15" s="14" t="b">
        <v>1</v>
      </c>
      <c r="H15" s="14" t="b">
        <v>1</v>
      </c>
      <c r="I15" s="14" t="b">
        <v>0</v>
      </c>
      <c r="J15" s="14" t="b">
        <v>0</v>
      </c>
      <c r="K15" s="14" t="b">
        <v>0</v>
      </c>
      <c r="L15" s="14" t="b">
        <v>1</v>
      </c>
      <c r="M15" s="14" t="b">
        <v>0</v>
      </c>
      <c r="N15" s="14" t="b">
        <v>0</v>
      </c>
      <c r="O15" s="14" t="b">
        <v>0</v>
      </c>
      <c r="P15" s="14" t="b">
        <v>1</v>
      </c>
      <c r="Q15" s="13">
        <f t="shared" si="1"/>
        <v>3</v>
      </c>
      <c r="R15" s="15" t="s">
        <v>47</v>
      </c>
      <c r="S15" s="15"/>
      <c r="T15" s="15" t="s">
        <v>92</v>
      </c>
      <c r="U15" s="16"/>
      <c r="V15" s="15" t="s">
        <v>49</v>
      </c>
      <c r="W15" s="15">
        <v>33</v>
      </c>
      <c r="X15" s="15" t="s">
        <v>93</v>
      </c>
      <c r="Y15" s="15"/>
    </row>
    <row r="16" spans="1:25" ht="16.2" x14ac:dyDescent="0.3">
      <c r="A16" s="13" t="s">
        <v>94</v>
      </c>
      <c r="B16" s="13" t="s">
        <v>95</v>
      </c>
      <c r="C16" s="13" t="s">
        <v>96</v>
      </c>
      <c r="D16" s="13" t="s">
        <v>97</v>
      </c>
      <c r="E16" s="13" t="s">
        <v>27</v>
      </c>
      <c r="F16" s="13" t="s">
        <v>28</v>
      </c>
      <c r="G16" s="14" t="b">
        <v>0</v>
      </c>
      <c r="H16" s="14" t="b">
        <v>0</v>
      </c>
      <c r="I16" s="14" t="b">
        <v>0</v>
      </c>
      <c r="J16" s="14" t="b">
        <v>0</v>
      </c>
      <c r="K16" s="14" t="b">
        <v>0</v>
      </c>
      <c r="L16" s="14" t="b">
        <v>1</v>
      </c>
      <c r="M16" s="14" t="b">
        <v>0</v>
      </c>
      <c r="N16" s="14" t="b">
        <v>0</v>
      </c>
      <c r="O16" s="14" t="b">
        <v>0</v>
      </c>
      <c r="P16" s="14" t="b">
        <v>0</v>
      </c>
      <c r="Q16" s="13">
        <f t="shared" si="1"/>
        <v>1</v>
      </c>
      <c r="R16" s="15"/>
      <c r="S16" s="15"/>
      <c r="T16" s="15"/>
      <c r="U16" s="16"/>
      <c r="V16" s="15" t="s">
        <v>59</v>
      </c>
      <c r="W16" s="15">
        <v>28</v>
      </c>
      <c r="X16" s="15" t="s">
        <v>98</v>
      </c>
      <c r="Y16" s="15"/>
    </row>
    <row r="17" spans="1:25" ht="12.6" hidden="1" x14ac:dyDescent="0.2">
      <c r="A17" s="5" t="s">
        <v>99</v>
      </c>
      <c r="C17" s="19">
        <v>7572430722</v>
      </c>
      <c r="G17" s="6" t="b">
        <v>0</v>
      </c>
      <c r="H17" s="6" t="b">
        <v>0</v>
      </c>
      <c r="I17" s="6" t="b">
        <v>0</v>
      </c>
      <c r="J17" s="6" t="b">
        <v>0</v>
      </c>
      <c r="K17" s="6" t="b">
        <v>0</v>
      </c>
      <c r="L17" s="6" t="b">
        <v>0</v>
      </c>
      <c r="M17" s="6" t="b">
        <v>0</v>
      </c>
      <c r="N17" s="6" t="b">
        <v>0</v>
      </c>
      <c r="O17" s="6" t="b">
        <v>0</v>
      </c>
      <c r="P17" s="6" t="b">
        <v>0</v>
      </c>
      <c r="Q17" s="5">
        <f t="shared" si="1"/>
        <v>0</v>
      </c>
      <c r="R17" s="7"/>
      <c r="S17" s="7"/>
      <c r="T17" s="7"/>
      <c r="U17" s="7"/>
      <c r="V17" s="7"/>
      <c r="W17" s="7"/>
      <c r="X17" s="7"/>
      <c r="Y17" s="7"/>
    </row>
    <row r="18" spans="1:25" ht="16.2" x14ac:dyDescent="0.3">
      <c r="A18" s="13" t="s">
        <v>100</v>
      </c>
      <c r="B18" s="13" t="s">
        <v>101</v>
      </c>
      <c r="C18" s="13" t="s">
        <v>102</v>
      </c>
      <c r="D18" s="13" t="s">
        <v>103</v>
      </c>
      <c r="E18" s="13" t="s">
        <v>104</v>
      </c>
      <c r="F18" s="13" t="s">
        <v>75</v>
      </c>
      <c r="G18" s="14" t="b">
        <v>1</v>
      </c>
      <c r="H18" s="14" t="b">
        <v>0</v>
      </c>
      <c r="I18" s="14" t="b">
        <v>0</v>
      </c>
      <c r="J18" s="14" t="b">
        <v>1</v>
      </c>
      <c r="K18" s="14" t="b">
        <v>0</v>
      </c>
      <c r="L18" s="14" t="b">
        <v>1</v>
      </c>
      <c r="M18" s="14" t="b">
        <v>1</v>
      </c>
      <c r="N18" s="14" t="b">
        <v>0</v>
      </c>
      <c r="O18" s="14" t="b">
        <v>1</v>
      </c>
      <c r="P18" s="14" t="b">
        <v>0</v>
      </c>
      <c r="Q18" s="13">
        <f t="shared" si="1"/>
        <v>4</v>
      </c>
      <c r="R18" s="15" t="s">
        <v>58</v>
      </c>
      <c r="S18" s="15"/>
      <c r="T18" s="15" t="s">
        <v>48</v>
      </c>
      <c r="U18" s="16"/>
      <c r="V18" s="15" t="s">
        <v>49</v>
      </c>
      <c r="W18" s="15">
        <v>39</v>
      </c>
      <c r="X18" s="15" t="s">
        <v>105</v>
      </c>
      <c r="Y18" s="15"/>
    </row>
    <row r="19" spans="1:25" ht="12.6" hidden="1" x14ac:dyDescent="0.2">
      <c r="A19" s="5" t="s">
        <v>106</v>
      </c>
      <c r="B19" s="5" t="s">
        <v>107</v>
      </c>
      <c r="C19" s="5" t="s">
        <v>108</v>
      </c>
      <c r="D19" s="5" t="s">
        <v>109</v>
      </c>
      <c r="E19" s="5" t="s">
        <v>74</v>
      </c>
      <c r="F19" s="5" t="s">
        <v>75</v>
      </c>
      <c r="G19" s="6" t="b">
        <v>0</v>
      </c>
      <c r="H19" s="6" t="b">
        <v>0</v>
      </c>
      <c r="I19" s="6" t="b">
        <v>0</v>
      </c>
      <c r="J19" s="6" t="b">
        <v>0</v>
      </c>
      <c r="K19" s="6" t="b">
        <v>0</v>
      </c>
      <c r="L19" s="6" t="b">
        <v>0</v>
      </c>
      <c r="M19" s="6" t="b">
        <v>0</v>
      </c>
      <c r="N19" s="6" t="b">
        <v>0</v>
      </c>
      <c r="O19" s="6" t="b">
        <v>0</v>
      </c>
      <c r="P19" s="6" t="b">
        <v>0</v>
      </c>
      <c r="Q19" s="5">
        <f t="shared" si="1"/>
        <v>0</v>
      </c>
      <c r="R19" s="7"/>
      <c r="S19" s="7"/>
      <c r="T19" s="7"/>
      <c r="U19" s="7"/>
      <c r="V19" s="7"/>
      <c r="W19" s="7"/>
      <c r="X19" s="7"/>
      <c r="Y19" s="7"/>
    </row>
    <row r="20" spans="1:25" ht="16.2" x14ac:dyDescent="0.3">
      <c r="A20" s="13" t="s">
        <v>110</v>
      </c>
      <c r="B20" s="13" t="s">
        <v>111</v>
      </c>
      <c r="C20" s="13" t="s">
        <v>112</v>
      </c>
      <c r="D20" s="13" t="s">
        <v>113</v>
      </c>
      <c r="E20" s="13" t="s">
        <v>104</v>
      </c>
      <c r="F20" s="13" t="s">
        <v>75</v>
      </c>
      <c r="G20" s="14" t="b">
        <v>1</v>
      </c>
      <c r="H20" s="14" t="b">
        <v>0</v>
      </c>
      <c r="I20" s="14" t="b">
        <v>1</v>
      </c>
      <c r="J20" s="14" t="b">
        <v>0</v>
      </c>
      <c r="K20" s="14" t="b">
        <v>0</v>
      </c>
      <c r="L20" s="14" t="b">
        <v>0</v>
      </c>
      <c r="M20" s="14" t="b">
        <v>0</v>
      </c>
      <c r="N20" s="14" t="b">
        <v>0</v>
      </c>
      <c r="O20" s="14" t="b">
        <v>0</v>
      </c>
      <c r="P20" s="14" t="b">
        <v>0</v>
      </c>
      <c r="Q20" s="13">
        <f t="shared" si="1"/>
        <v>1</v>
      </c>
      <c r="R20" s="15"/>
      <c r="S20" s="15"/>
      <c r="T20" s="15"/>
      <c r="U20" s="16"/>
      <c r="V20" s="15" t="s">
        <v>59</v>
      </c>
      <c r="W20" s="15">
        <v>34</v>
      </c>
      <c r="X20" s="15" t="s">
        <v>114</v>
      </c>
      <c r="Y20" s="15"/>
    </row>
    <row r="21" spans="1:25" ht="16.2" x14ac:dyDescent="0.3">
      <c r="A21" s="13" t="s">
        <v>115</v>
      </c>
      <c r="B21" s="13"/>
      <c r="C21" s="13"/>
      <c r="D21" s="13"/>
      <c r="E21" s="13"/>
      <c r="F21" s="13"/>
      <c r="G21" s="14"/>
      <c r="H21" s="14" t="b">
        <v>0</v>
      </c>
      <c r="I21" s="14" t="b">
        <v>0</v>
      </c>
      <c r="J21" s="14" t="b">
        <v>0</v>
      </c>
      <c r="K21" s="14" t="b">
        <v>1</v>
      </c>
      <c r="L21" s="14" t="b">
        <v>0</v>
      </c>
      <c r="M21" s="14" t="b">
        <v>0</v>
      </c>
      <c r="N21" s="14" t="b">
        <v>0</v>
      </c>
      <c r="O21" s="14" t="b">
        <v>0</v>
      </c>
      <c r="P21" s="14" t="b">
        <v>0</v>
      </c>
      <c r="Q21" s="13">
        <f t="shared" si="1"/>
        <v>1</v>
      </c>
      <c r="R21" s="15"/>
      <c r="S21" s="15"/>
      <c r="T21" s="15"/>
      <c r="U21" s="16"/>
      <c r="V21" s="15" t="s">
        <v>59</v>
      </c>
      <c r="W21" s="15">
        <v>24</v>
      </c>
      <c r="X21" s="15" t="s">
        <v>116</v>
      </c>
      <c r="Y21" s="15"/>
    </row>
    <row r="22" spans="1:25" ht="16.2" x14ac:dyDescent="0.3">
      <c r="A22" s="17" t="s">
        <v>117</v>
      </c>
      <c r="B22" s="13"/>
      <c r="C22" s="13"/>
      <c r="D22" s="13"/>
      <c r="E22" s="13"/>
      <c r="F22" s="13"/>
      <c r="G22" s="14"/>
      <c r="H22" s="14" t="b">
        <v>0</v>
      </c>
      <c r="I22" s="14" t="b">
        <v>0</v>
      </c>
      <c r="J22" s="14" t="b">
        <v>0</v>
      </c>
      <c r="K22" s="14" t="b">
        <v>1</v>
      </c>
      <c r="L22" s="14" t="b">
        <v>0</v>
      </c>
      <c r="M22" s="14" t="b">
        <v>0</v>
      </c>
      <c r="N22" s="14" t="b">
        <v>0</v>
      </c>
      <c r="O22" s="14" t="b">
        <v>0</v>
      </c>
      <c r="P22" s="14" t="b">
        <v>0</v>
      </c>
      <c r="Q22" s="13">
        <f t="shared" si="1"/>
        <v>1</v>
      </c>
      <c r="R22" s="15"/>
      <c r="S22" s="15"/>
      <c r="T22" s="15"/>
      <c r="U22" s="16"/>
      <c r="V22" s="15" t="s">
        <v>49</v>
      </c>
      <c r="W22" s="15">
        <v>32</v>
      </c>
      <c r="X22" s="15" t="s">
        <v>118</v>
      </c>
      <c r="Y22" s="15" t="s">
        <v>119</v>
      </c>
    </row>
    <row r="23" spans="1:25" ht="12.6" hidden="1" x14ac:dyDescent="0.2">
      <c r="A23" s="5" t="s">
        <v>120</v>
      </c>
      <c r="B23" s="5" t="s">
        <v>121</v>
      </c>
      <c r="C23" s="5" t="s">
        <v>122</v>
      </c>
      <c r="D23" s="5" t="s">
        <v>123</v>
      </c>
      <c r="E23" s="5" t="s">
        <v>74</v>
      </c>
      <c r="F23" s="5" t="s">
        <v>75</v>
      </c>
      <c r="G23" s="6" t="b">
        <v>0</v>
      </c>
      <c r="H23" s="6" t="b">
        <v>0</v>
      </c>
      <c r="I23" s="6" t="b">
        <v>0</v>
      </c>
      <c r="J23" s="6" t="b">
        <v>0</v>
      </c>
      <c r="K23" s="6" t="b">
        <v>0</v>
      </c>
      <c r="L23" s="6" t="b">
        <v>0</v>
      </c>
      <c r="M23" s="6" t="b">
        <v>0</v>
      </c>
      <c r="N23" s="6" t="b">
        <v>0</v>
      </c>
      <c r="O23" s="6" t="b">
        <v>0</v>
      </c>
      <c r="P23" s="6" t="b">
        <v>0</v>
      </c>
      <c r="Q23" s="5">
        <f t="shared" si="1"/>
        <v>0</v>
      </c>
      <c r="R23" s="7"/>
      <c r="S23" s="7"/>
      <c r="T23" s="7"/>
      <c r="U23" s="7"/>
      <c r="V23" s="7"/>
      <c r="W23" s="7"/>
      <c r="X23" s="7"/>
      <c r="Y23" s="7"/>
    </row>
    <row r="24" spans="1:25" ht="16.2" x14ac:dyDescent="0.3">
      <c r="A24" s="13" t="s">
        <v>124</v>
      </c>
      <c r="B24" s="13"/>
      <c r="C24" s="13"/>
      <c r="D24" s="13"/>
      <c r="E24" s="13"/>
      <c r="F24" s="13"/>
      <c r="G24" s="14"/>
      <c r="H24" s="14" t="b">
        <v>0</v>
      </c>
      <c r="I24" s="14" t="b">
        <v>0</v>
      </c>
      <c r="J24" s="14" t="b">
        <v>0</v>
      </c>
      <c r="K24" s="14" t="b">
        <v>0</v>
      </c>
      <c r="L24" s="14" t="b">
        <v>1</v>
      </c>
      <c r="M24" s="14" t="b">
        <v>0</v>
      </c>
      <c r="N24" s="14" t="b">
        <v>0</v>
      </c>
      <c r="O24" s="14" t="b">
        <v>0</v>
      </c>
      <c r="P24" s="14" t="b">
        <v>0</v>
      </c>
      <c r="Q24" s="13">
        <f t="shared" si="1"/>
        <v>1</v>
      </c>
      <c r="R24" s="15"/>
      <c r="S24" s="15"/>
      <c r="T24" s="15"/>
      <c r="U24" s="16"/>
      <c r="V24" s="15" t="s">
        <v>59</v>
      </c>
      <c r="W24" s="15">
        <v>33</v>
      </c>
      <c r="X24" s="15" t="s">
        <v>125</v>
      </c>
      <c r="Y24" s="15"/>
    </row>
    <row r="25" spans="1:25" ht="12.6" hidden="1" x14ac:dyDescent="0.2">
      <c r="A25" s="5" t="s">
        <v>126</v>
      </c>
      <c r="B25" s="5" t="s">
        <v>127</v>
      </c>
      <c r="C25" s="5" t="s">
        <v>128</v>
      </c>
      <c r="D25" s="5" t="s">
        <v>129</v>
      </c>
      <c r="E25" s="5" t="s">
        <v>104</v>
      </c>
      <c r="F25" s="5" t="s">
        <v>75</v>
      </c>
      <c r="G25" s="6" t="b">
        <v>0</v>
      </c>
      <c r="H25" s="6" t="b">
        <v>0</v>
      </c>
      <c r="I25" s="6" t="b">
        <v>0</v>
      </c>
      <c r="J25" s="6" t="b">
        <v>0</v>
      </c>
      <c r="K25" s="6" t="b">
        <v>0</v>
      </c>
      <c r="L25" s="6" t="b">
        <v>0</v>
      </c>
      <c r="M25" s="6" t="b">
        <v>0</v>
      </c>
      <c r="N25" s="6" t="b">
        <v>0</v>
      </c>
      <c r="O25" s="6" t="b">
        <v>0</v>
      </c>
      <c r="P25" s="6" t="b">
        <v>0</v>
      </c>
      <c r="Q25" s="5">
        <f t="shared" si="1"/>
        <v>0</v>
      </c>
      <c r="R25" s="7"/>
      <c r="S25" s="7"/>
      <c r="T25" s="7"/>
      <c r="U25" s="7"/>
      <c r="V25" s="7"/>
      <c r="W25" s="7"/>
      <c r="X25" s="7"/>
      <c r="Y25" s="7"/>
    </row>
    <row r="26" spans="1:25" ht="16.2" x14ac:dyDescent="0.3">
      <c r="A26" s="17" t="s">
        <v>130</v>
      </c>
      <c r="B26" s="13"/>
      <c r="C26" s="13"/>
      <c r="D26" s="13" t="s">
        <v>131</v>
      </c>
      <c r="E26" s="13" t="s">
        <v>132</v>
      </c>
      <c r="F26" s="13" t="s">
        <v>133</v>
      </c>
      <c r="G26" s="14" t="b">
        <v>1</v>
      </c>
      <c r="H26" s="14" t="b">
        <v>0</v>
      </c>
      <c r="I26" s="14" t="b">
        <v>0</v>
      </c>
      <c r="J26" s="14" t="b">
        <v>0</v>
      </c>
      <c r="K26" s="14" t="b">
        <v>0</v>
      </c>
      <c r="L26" s="14" t="b">
        <v>0</v>
      </c>
      <c r="M26" s="14" t="b">
        <v>0</v>
      </c>
      <c r="N26" s="14" t="b">
        <v>0</v>
      </c>
      <c r="O26" s="14" t="b">
        <v>1</v>
      </c>
      <c r="P26" s="14" t="b">
        <v>0</v>
      </c>
      <c r="Q26" s="13">
        <f t="shared" si="1"/>
        <v>1</v>
      </c>
      <c r="R26" s="15"/>
      <c r="S26" s="15"/>
      <c r="T26" s="15"/>
      <c r="U26" s="16"/>
      <c r="V26" s="15" t="s">
        <v>49</v>
      </c>
      <c r="W26" s="15">
        <v>34</v>
      </c>
      <c r="X26" s="15" t="s">
        <v>134</v>
      </c>
      <c r="Y26" s="15" t="s">
        <v>135</v>
      </c>
    </row>
    <row r="27" spans="1:25" ht="16.2" x14ac:dyDescent="0.3">
      <c r="A27" s="13" t="s">
        <v>136</v>
      </c>
      <c r="B27" s="13" t="s">
        <v>137</v>
      </c>
      <c r="C27" s="13" t="s">
        <v>138</v>
      </c>
      <c r="D27" s="13" t="s">
        <v>139</v>
      </c>
      <c r="E27" s="13" t="s">
        <v>104</v>
      </c>
      <c r="F27" s="13" t="s">
        <v>75</v>
      </c>
      <c r="G27" s="14" t="b">
        <v>1</v>
      </c>
      <c r="H27" s="14" t="b">
        <v>0</v>
      </c>
      <c r="I27" s="14" t="b">
        <v>0</v>
      </c>
      <c r="J27" s="14" t="b">
        <v>1</v>
      </c>
      <c r="K27" s="14" t="b">
        <v>0</v>
      </c>
      <c r="L27" s="14" t="b">
        <v>1</v>
      </c>
      <c r="M27" s="14" t="b">
        <v>0</v>
      </c>
      <c r="N27" s="14" t="b">
        <v>0</v>
      </c>
      <c r="O27" s="14" t="b">
        <v>1</v>
      </c>
      <c r="P27" s="14" t="b">
        <v>0</v>
      </c>
      <c r="Q27" s="13">
        <f t="shared" si="1"/>
        <v>3</v>
      </c>
      <c r="R27" s="15" t="s">
        <v>58</v>
      </c>
      <c r="S27" s="15"/>
      <c r="T27" s="15" t="s">
        <v>48</v>
      </c>
      <c r="U27" s="16"/>
      <c r="V27" s="15" t="s">
        <v>49</v>
      </c>
      <c r="W27" s="15">
        <v>35</v>
      </c>
      <c r="X27" s="15" t="s">
        <v>140</v>
      </c>
      <c r="Y27" s="15"/>
    </row>
    <row r="28" spans="1:25" ht="12.6" hidden="1" x14ac:dyDescent="0.2">
      <c r="A28" s="5" t="s">
        <v>141</v>
      </c>
      <c r="B28" s="5" t="s">
        <v>142</v>
      </c>
      <c r="C28" s="5" t="s">
        <v>143</v>
      </c>
      <c r="D28" s="5" t="s">
        <v>144</v>
      </c>
      <c r="E28" s="5" t="s">
        <v>74</v>
      </c>
      <c r="F28" s="5" t="s">
        <v>75</v>
      </c>
      <c r="G28" s="6" t="b">
        <v>0</v>
      </c>
      <c r="H28" s="6" t="b">
        <v>0</v>
      </c>
      <c r="I28" s="6" t="b">
        <v>0</v>
      </c>
      <c r="J28" s="6" t="b">
        <v>0</v>
      </c>
      <c r="K28" s="6" t="b">
        <v>0</v>
      </c>
      <c r="L28" s="6" t="b">
        <v>0</v>
      </c>
      <c r="M28" s="6" t="b">
        <v>0</v>
      </c>
      <c r="N28" s="6" t="b">
        <v>0</v>
      </c>
      <c r="O28" s="6" t="b">
        <v>0</v>
      </c>
      <c r="P28" s="6" t="b">
        <v>0</v>
      </c>
      <c r="Q28" s="5">
        <f t="shared" si="1"/>
        <v>0</v>
      </c>
      <c r="R28" s="7"/>
      <c r="S28" s="7"/>
      <c r="T28" s="7"/>
      <c r="U28" s="7"/>
      <c r="V28" s="7"/>
      <c r="W28" s="7"/>
      <c r="X28" s="7"/>
      <c r="Y28" s="7"/>
    </row>
    <row r="29" spans="1:25" ht="16.2" x14ac:dyDescent="0.3">
      <c r="A29" s="13" t="s">
        <v>145</v>
      </c>
      <c r="B29" s="13" t="s">
        <v>146</v>
      </c>
      <c r="C29" s="13" t="s">
        <v>147</v>
      </c>
      <c r="D29" s="13" t="s">
        <v>148</v>
      </c>
      <c r="E29" s="13" t="s">
        <v>33</v>
      </c>
      <c r="F29" s="13" t="s">
        <v>34</v>
      </c>
      <c r="G29" s="14" t="b">
        <v>1</v>
      </c>
      <c r="H29" s="14" t="b">
        <v>0</v>
      </c>
      <c r="I29" s="14" t="b">
        <v>1</v>
      </c>
      <c r="J29" s="14" t="b">
        <v>0</v>
      </c>
      <c r="K29" s="14" t="b">
        <v>0</v>
      </c>
      <c r="L29" s="14" t="b">
        <v>0</v>
      </c>
      <c r="M29" s="14" t="b">
        <v>0</v>
      </c>
      <c r="N29" s="14" t="b">
        <v>0</v>
      </c>
      <c r="O29" s="14" t="b">
        <v>0</v>
      </c>
      <c r="P29" s="14" t="b">
        <v>0</v>
      </c>
      <c r="Q29" s="13">
        <f t="shared" si="1"/>
        <v>1</v>
      </c>
      <c r="R29" s="15" t="s">
        <v>47</v>
      </c>
      <c r="S29" s="15"/>
      <c r="T29" s="15"/>
      <c r="U29" s="16"/>
      <c r="V29" s="15" t="s">
        <v>49</v>
      </c>
      <c r="W29" s="15">
        <v>30</v>
      </c>
      <c r="X29" s="15" t="s">
        <v>149</v>
      </c>
      <c r="Y29" s="15"/>
    </row>
    <row r="30" spans="1:25" ht="16.2" x14ac:dyDescent="0.3">
      <c r="A30" s="13" t="s">
        <v>150</v>
      </c>
      <c r="B30" s="1"/>
      <c r="C30" s="1"/>
      <c r="D30" s="1"/>
      <c r="E30" s="1"/>
      <c r="F30" s="1"/>
      <c r="G30" s="2"/>
      <c r="H30" s="2" t="b">
        <v>0</v>
      </c>
      <c r="I30" s="2" t="b">
        <v>0</v>
      </c>
      <c r="J30" s="2" t="b">
        <v>0</v>
      </c>
      <c r="K30" s="2" t="b">
        <v>0</v>
      </c>
      <c r="L30" s="2" t="b">
        <v>0</v>
      </c>
      <c r="M30" s="2" t="b">
        <v>1</v>
      </c>
      <c r="N30" s="2" t="b">
        <v>0</v>
      </c>
      <c r="O30" s="2" t="b">
        <v>0</v>
      </c>
      <c r="P30" s="2" t="b">
        <v>0</v>
      </c>
      <c r="Q30" s="13">
        <f t="shared" si="1"/>
        <v>1</v>
      </c>
      <c r="R30" s="15"/>
      <c r="S30" s="15"/>
      <c r="T30" s="15"/>
      <c r="U30" s="16"/>
      <c r="V30" s="15" t="s">
        <v>49</v>
      </c>
      <c r="W30" s="15">
        <v>44</v>
      </c>
      <c r="X30" s="15" t="s">
        <v>151</v>
      </c>
      <c r="Y30" s="15"/>
    </row>
    <row r="31" spans="1:25" ht="16.2" x14ac:dyDescent="0.3">
      <c r="A31" s="13" t="s">
        <v>152</v>
      </c>
      <c r="B31" s="13"/>
      <c r="C31" s="13"/>
      <c r="D31" s="13"/>
      <c r="E31" s="13"/>
      <c r="F31" s="13"/>
      <c r="G31" s="14"/>
      <c r="H31" s="14" t="b">
        <v>0</v>
      </c>
      <c r="I31" s="14" t="b">
        <v>0</v>
      </c>
      <c r="J31" s="14" t="b">
        <v>0</v>
      </c>
      <c r="K31" s="14" t="b">
        <v>0</v>
      </c>
      <c r="L31" s="14" t="b">
        <v>0</v>
      </c>
      <c r="M31" s="14" t="b">
        <v>1</v>
      </c>
      <c r="N31" s="14" t="b">
        <v>0</v>
      </c>
      <c r="O31" s="14" t="b">
        <v>0</v>
      </c>
      <c r="P31" s="14" t="b">
        <v>0</v>
      </c>
      <c r="Q31" s="13">
        <f t="shared" si="1"/>
        <v>1</v>
      </c>
      <c r="R31" s="15"/>
      <c r="S31" s="15"/>
      <c r="T31" s="15"/>
      <c r="U31" s="16"/>
      <c r="V31" s="15" t="s">
        <v>59</v>
      </c>
      <c r="W31" s="15">
        <v>25</v>
      </c>
      <c r="X31" s="15" t="s">
        <v>153</v>
      </c>
      <c r="Y31" s="15"/>
    </row>
    <row r="32" spans="1:25" ht="12.6" hidden="1" x14ac:dyDescent="0.2">
      <c r="A32" s="5" t="s">
        <v>154</v>
      </c>
      <c r="B32" s="5" t="s">
        <v>155</v>
      </c>
      <c r="C32" s="5" t="s">
        <v>156</v>
      </c>
      <c r="D32" s="5" t="s">
        <v>157</v>
      </c>
      <c r="E32" s="5" t="s">
        <v>45</v>
      </c>
      <c r="F32" s="5" t="s">
        <v>46</v>
      </c>
      <c r="G32" s="6" t="b">
        <v>0</v>
      </c>
      <c r="H32" s="6" t="b">
        <v>0</v>
      </c>
      <c r="I32" s="6" t="b">
        <v>0</v>
      </c>
      <c r="J32" s="6" t="b">
        <v>0</v>
      </c>
      <c r="K32" s="6" t="b">
        <v>0</v>
      </c>
      <c r="L32" s="6" t="b">
        <v>0</v>
      </c>
      <c r="M32" s="6" t="b">
        <v>0</v>
      </c>
      <c r="N32" s="6" t="b">
        <v>0</v>
      </c>
      <c r="O32" s="6" t="b">
        <v>0</v>
      </c>
      <c r="P32" s="6" t="b">
        <v>0</v>
      </c>
      <c r="Q32" s="5">
        <f t="shared" si="1"/>
        <v>0</v>
      </c>
      <c r="R32" s="7"/>
      <c r="S32" s="7"/>
      <c r="T32" s="7"/>
      <c r="U32" s="7"/>
      <c r="V32" s="7"/>
      <c r="W32" s="7"/>
      <c r="X32" s="7"/>
      <c r="Y32" s="7"/>
    </row>
    <row r="33" spans="1:25" ht="16.2" x14ac:dyDescent="0.3">
      <c r="A33" s="13" t="s">
        <v>158</v>
      </c>
      <c r="B33" s="13"/>
      <c r="C33" s="13"/>
      <c r="D33" s="13" t="s">
        <v>159</v>
      </c>
      <c r="E33" s="13" t="s">
        <v>27</v>
      </c>
      <c r="F33" s="13" t="s">
        <v>28</v>
      </c>
      <c r="G33" s="14" t="b">
        <v>1</v>
      </c>
      <c r="H33" s="14" t="b">
        <v>1</v>
      </c>
      <c r="I33" s="14" t="b">
        <v>0</v>
      </c>
      <c r="J33" s="14" t="b">
        <v>0</v>
      </c>
      <c r="K33" s="14" t="b">
        <v>0</v>
      </c>
      <c r="L33" s="14" t="b">
        <v>0</v>
      </c>
      <c r="M33" s="14" t="b">
        <v>0</v>
      </c>
      <c r="N33" s="14" t="b">
        <v>0</v>
      </c>
      <c r="O33" s="14" t="b">
        <v>0</v>
      </c>
      <c r="P33" s="14" t="b">
        <v>0</v>
      </c>
      <c r="Q33" s="13">
        <f t="shared" si="1"/>
        <v>1</v>
      </c>
      <c r="R33" s="15"/>
      <c r="S33" s="15"/>
      <c r="T33" s="15"/>
      <c r="U33" s="16"/>
      <c r="V33" s="15" t="s">
        <v>59</v>
      </c>
      <c r="W33" s="15"/>
      <c r="X33" s="15" t="s">
        <v>160</v>
      </c>
      <c r="Y33" s="15" t="s">
        <v>161</v>
      </c>
    </row>
    <row r="34" spans="1:25" ht="16.2" x14ac:dyDescent="0.3">
      <c r="A34" s="13" t="s">
        <v>162</v>
      </c>
      <c r="B34" s="13"/>
      <c r="C34" s="13"/>
      <c r="D34" s="13"/>
      <c r="E34" s="13"/>
      <c r="F34" s="13"/>
      <c r="G34" s="14" t="s">
        <v>160</v>
      </c>
      <c r="H34" s="14" t="b">
        <v>0</v>
      </c>
      <c r="I34" s="14" t="b">
        <v>0</v>
      </c>
      <c r="J34" s="14" t="b">
        <v>1</v>
      </c>
      <c r="K34" s="14" t="b">
        <v>0</v>
      </c>
      <c r="L34" s="14" t="b">
        <v>0</v>
      </c>
      <c r="M34" s="14" t="b">
        <v>0</v>
      </c>
      <c r="N34" s="14" t="b">
        <v>0</v>
      </c>
      <c r="O34" s="14" t="b">
        <v>0</v>
      </c>
      <c r="P34" s="14" t="b">
        <v>0</v>
      </c>
      <c r="Q34" s="13">
        <f t="shared" si="1"/>
        <v>1</v>
      </c>
      <c r="R34" s="15"/>
      <c r="S34" s="15"/>
      <c r="T34" s="15"/>
      <c r="U34" s="16"/>
      <c r="V34" s="15"/>
      <c r="W34" s="15"/>
      <c r="X34" s="15" t="s">
        <v>160</v>
      </c>
      <c r="Y34" s="15" t="s">
        <v>163</v>
      </c>
    </row>
    <row r="35" spans="1:25" ht="16.2" x14ac:dyDescent="0.3">
      <c r="A35" s="13" t="s">
        <v>164</v>
      </c>
      <c r="B35" s="13"/>
      <c r="C35" s="13"/>
      <c r="D35" s="13" t="s">
        <v>165</v>
      </c>
      <c r="E35" s="13" t="s">
        <v>132</v>
      </c>
      <c r="F35" s="13" t="s">
        <v>133</v>
      </c>
      <c r="G35" s="14" t="b">
        <v>1</v>
      </c>
      <c r="H35" s="14" t="b">
        <v>1</v>
      </c>
      <c r="I35" s="14" t="b">
        <v>0</v>
      </c>
      <c r="J35" s="14" t="b">
        <v>0</v>
      </c>
      <c r="K35" s="14" t="b">
        <v>0</v>
      </c>
      <c r="L35" s="14" t="b">
        <v>0</v>
      </c>
      <c r="M35" s="14" t="b">
        <v>0</v>
      </c>
      <c r="N35" s="14" t="b">
        <v>0</v>
      </c>
      <c r="O35" s="14" t="b">
        <v>0</v>
      </c>
      <c r="P35" s="14" t="b">
        <v>0</v>
      </c>
      <c r="Q35" s="13">
        <f t="shared" si="1"/>
        <v>1</v>
      </c>
      <c r="R35" s="15" t="s">
        <v>47</v>
      </c>
      <c r="S35" s="15"/>
      <c r="T35" s="15"/>
      <c r="U35" s="16"/>
      <c r="V35" s="15" t="s">
        <v>49</v>
      </c>
      <c r="W35" s="15"/>
      <c r="X35" s="15" t="s">
        <v>166</v>
      </c>
      <c r="Y35" s="15" t="s">
        <v>167</v>
      </c>
    </row>
    <row r="36" spans="1:25" ht="16.2" x14ac:dyDescent="0.3">
      <c r="A36" s="13" t="s">
        <v>168</v>
      </c>
      <c r="B36" s="13" t="s">
        <v>169</v>
      </c>
      <c r="C36" s="13" t="s">
        <v>170</v>
      </c>
      <c r="D36" s="13" t="s">
        <v>171</v>
      </c>
      <c r="E36" s="13" t="s">
        <v>74</v>
      </c>
      <c r="F36" s="13" t="s">
        <v>75</v>
      </c>
      <c r="G36" s="14" t="b">
        <v>1</v>
      </c>
      <c r="H36" s="14" t="b">
        <v>0</v>
      </c>
      <c r="I36" s="14" t="b">
        <v>0</v>
      </c>
      <c r="J36" s="14" t="b">
        <v>1</v>
      </c>
      <c r="K36" s="14" t="b">
        <v>0</v>
      </c>
      <c r="L36" s="14" t="b">
        <v>0</v>
      </c>
      <c r="M36" s="14" t="b">
        <v>0</v>
      </c>
      <c r="N36" s="14" t="b">
        <v>0</v>
      </c>
      <c r="O36" s="14" t="b">
        <v>0</v>
      </c>
      <c r="P36" s="14" t="b">
        <v>0</v>
      </c>
      <c r="Q36" s="13">
        <f t="shared" si="1"/>
        <v>1</v>
      </c>
      <c r="R36" s="15"/>
      <c r="S36" s="15"/>
      <c r="T36" s="15"/>
      <c r="U36" s="16"/>
      <c r="V36" s="15"/>
      <c r="W36" s="15"/>
      <c r="X36" s="15" t="s">
        <v>160</v>
      </c>
      <c r="Y36" s="15"/>
    </row>
    <row r="37" spans="1:25" ht="16.2" x14ac:dyDescent="0.3">
      <c r="A37" s="13" t="s">
        <v>172</v>
      </c>
      <c r="B37" s="13"/>
      <c r="C37" s="20">
        <f>4407537813245</f>
        <v>4407537813245</v>
      </c>
      <c r="D37" s="13" t="s">
        <v>173</v>
      </c>
      <c r="E37" s="13" t="s">
        <v>132</v>
      </c>
      <c r="F37" s="13"/>
      <c r="G37" s="14" t="b">
        <v>1</v>
      </c>
      <c r="H37" s="14" t="b">
        <v>0</v>
      </c>
      <c r="I37" s="14" t="b">
        <v>0</v>
      </c>
      <c r="J37" s="14" t="b">
        <v>1</v>
      </c>
      <c r="K37" s="14" t="b">
        <v>0</v>
      </c>
      <c r="L37" s="14" t="b">
        <v>0</v>
      </c>
      <c r="M37" s="14" t="b">
        <v>0</v>
      </c>
      <c r="N37" s="14" t="b">
        <v>0</v>
      </c>
      <c r="O37" s="14" t="b">
        <v>0</v>
      </c>
      <c r="P37" s="14" t="b">
        <v>0</v>
      </c>
      <c r="Q37" s="13">
        <f t="shared" si="1"/>
        <v>1</v>
      </c>
      <c r="R37" s="15"/>
      <c r="S37" s="15"/>
      <c r="T37" s="15"/>
      <c r="U37" s="16"/>
      <c r="V37" s="15" t="s">
        <v>49</v>
      </c>
      <c r="W37" s="15">
        <v>27</v>
      </c>
      <c r="X37" s="15" t="s">
        <v>174</v>
      </c>
      <c r="Y37" s="15"/>
    </row>
    <row r="38" spans="1:25" ht="16.2" x14ac:dyDescent="0.3">
      <c r="A38" s="13" t="s">
        <v>175</v>
      </c>
      <c r="B38" s="13"/>
      <c r="C38" s="13"/>
      <c r="D38" s="13"/>
      <c r="E38" s="13"/>
      <c r="F38" s="13"/>
      <c r="G38" s="14"/>
      <c r="H38" s="14" t="b">
        <v>0</v>
      </c>
      <c r="I38" s="14" t="b">
        <v>0</v>
      </c>
      <c r="J38" s="14" t="b">
        <v>0</v>
      </c>
      <c r="K38" s="14" t="b">
        <v>0</v>
      </c>
      <c r="L38" s="14" t="b">
        <v>1</v>
      </c>
      <c r="M38" s="14" t="b">
        <v>1</v>
      </c>
      <c r="N38" s="14" t="b">
        <v>0</v>
      </c>
      <c r="O38" s="14" t="b">
        <v>0</v>
      </c>
      <c r="P38" s="14" t="b">
        <v>0</v>
      </c>
      <c r="Q38" s="13">
        <f t="shared" si="1"/>
        <v>2</v>
      </c>
      <c r="R38" s="15" t="s">
        <v>47</v>
      </c>
      <c r="S38" s="15"/>
      <c r="T38" s="15" t="s">
        <v>48</v>
      </c>
      <c r="U38" s="16"/>
      <c r="V38" s="15" t="s">
        <v>49</v>
      </c>
      <c r="W38" s="15">
        <v>32</v>
      </c>
      <c r="X38" s="15" t="s">
        <v>176</v>
      </c>
      <c r="Y38" s="15"/>
    </row>
    <row r="39" spans="1:25" ht="16.2" x14ac:dyDescent="0.3">
      <c r="A39" s="13" t="s">
        <v>177</v>
      </c>
      <c r="B39" s="13"/>
      <c r="C39" s="13"/>
      <c r="D39" s="13" t="s">
        <v>178</v>
      </c>
      <c r="E39" s="13" t="s">
        <v>27</v>
      </c>
      <c r="F39" s="13" t="s">
        <v>28</v>
      </c>
      <c r="G39" s="14" t="b">
        <v>1</v>
      </c>
      <c r="H39" s="14" t="b">
        <v>1</v>
      </c>
      <c r="I39" s="14" t="b">
        <v>0</v>
      </c>
      <c r="J39" s="14" t="b">
        <v>0</v>
      </c>
      <c r="K39" s="14" t="b">
        <v>1</v>
      </c>
      <c r="L39" s="14" t="b">
        <v>0</v>
      </c>
      <c r="M39" s="14" t="b">
        <v>1</v>
      </c>
      <c r="N39" s="14" t="b">
        <v>0</v>
      </c>
      <c r="O39" s="14" t="b">
        <v>0</v>
      </c>
      <c r="P39" s="14" t="b">
        <v>0</v>
      </c>
      <c r="Q39" s="18">
        <f t="shared" si="1"/>
        <v>3</v>
      </c>
      <c r="R39" s="15" t="s">
        <v>58</v>
      </c>
      <c r="S39" s="15"/>
      <c r="T39" s="15"/>
      <c r="U39" s="16"/>
      <c r="V39" s="15" t="s">
        <v>49</v>
      </c>
      <c r="W39" s="15">
        <v>27</v>
      </c>
      <c r="X39" s="15" t="s">
        <v>179</v>
      </c>
      <c r="Y39" s="15"/>
    </row>
    <row r="40" spans="1:25" ht="12.6" hidden="1" x14ac:dyDescent="0.2">
      <c r="A40" s="5" t="s">
        <v>180</v>
      </c>
      <c r="B40" s="5" t="s">
        <v>181</v>
      </c>
      <c r="C40" s="5" t="s">
        <v>182</v>
      </c>
      <c r="D40" s="5" t="s">
        <v>183</v>
      </c>
      <c r="E40" s="5" t="s">
        <v>45</v>
      </c>
      <c r="F40" s="5" t="s">
        <v>46</v>
      </c>
      <c r="G40" s="6" t="b">
        <v>0</v>
      </c>
      <c r="H40" s="6" t="b">
        <v>0</v>
      </c>
      <c r="I40" s="6" t="b">
        <v>0</v>
      </c>
      <c r="J40" s="6" t="b">
        <v>0</v>
      </c>
      <c r="K40" s="6" t="b">
        <v>0</v>
      </c>
      <c r="L40" s="6" t="b">
        <v>0</v>
      </c>
      <c r="M40" s="6" t="b">
        <v>0</v>
      </c>
      <c r="N40" s="6" t="b">
        <v>0</v>
      </c>
      <c r="O40" s="6" t="b">
        <v>0</v>
      </c>
      <c r="P40" s="6" t="b">
        <v>0</v>
      </c>
      <c r="Q40" s="5">
        <f t="shared" si="1"/>
        <v>0</v>
      </c>
      <c r="R40" s="7"/>
      <c r="S40" s="7"/>
      <c r="T40" s="7"/>
      <c r="U40" s="7"/>
      <c r="V40" s="7"/>
      <c r="W40" s="7"/>
      <c r="X40" s="7"/>
      <c r="Y40" s="7"/>
    </row>
    <row r="41" spans="1:25" ht="12.6" hidden="1" x14ac:dyDescent="0.2">
      <c r="A41" s="5" t="s">
        <v>184</v>
      </c>
      <c r="C41" s="19">
        <v>7306084552</v>
      </c>
      <c r="D41" s="5" t="s">
        <v>185</v>
      </c>
      <c r="E41" s="5" t="s">
        <v>132</v>
      </c>
      <c r="G41" s="6" t="b">
        <v>0</v>
      </c>
      <c r="H41" s="6" t="b">
        <v>0</v>
      </c>
      <c r="I41" s="6" t="b">
        <v>0</v>
      </c>
      <c r="J41" s="6" t="b">
        <v>0</v>
      </c>
      <c r="K41" s="6" t="b">
        <v>0</v>
      </c>
      <c r="L41" s="6" t="b">
        <v>0</v>
      </c>
      <c r="M41" s="6" t="b">
        <v>0</v>
      </c>
      <c r="N41" s="6" t="b">
        <v>0</v>
      </c>
      <c r="O41" s="6" t="b">
        <v>0</v>
      </c>
      <c r="P41" s="6" t="b">
        <v>0</v>
      </c>
      <c r="Q41" s="5">
        <f t="shared" si="1"/>
        <v>0</v>
      </c>
      <c r="R41" s="7"/>
      <c r="S41" s="7"/>
      <c r="T41" s="7"/>
      <c r="U41" s="7"/>
      <c r="V41" s="7"/>
      <c r="W41" s="7"/>
      <c r="X41" s="7"/>
      <c r="Y41" s="7"/>
    </row>
    <row r="42" spans="1:25" ht="16.2" x14ac:dyDescent="0.3">
      <c r="A42" s="13" t="s">
        <v>186</v>
      </c>
      <c r="B42" s="13" t="s">
        <v>187</v>
      </c>
      <c r="C42" s="13" t="s">
        <v>188</v>
      </c>
      <c r="D42" s="13" t="s">
        <v>189</v>
      </c>
      <c r="E42" s="13" t="s">
        <v>104</v>
      </c>
      <c r="F42" s="13" t="s">
        <v>75</v>
      </c>
      <c r="G42" s="14" t="b">
        <v>1</v>
      </c>
      <c r="H42" s="14" t="b">
        <v>0</v>
      </c>
      <c r="I42" s="14" t="b">
        <v>1</v>
      </c>
      <c r="J42" s="14" t="b">
        <v>0</v>
      </c>
      <c r="K42" s="14" t="b">
        <v>0</v>
      </c>
      <c r="L42" s="14" t="b">
        <v>0</v>
      </c>
      <c r="M42" s="14" t="b">
        <v>1</v>
      </c>
      <c r="N42" s="14" t="b">
        <v>0</v>
      </c>
      <c r="O42" s="14" t="b">
        <v>0</v>
      </c>
      <c r="P42" s="14" t="b">
        <v>0</v>
      </c>
      <c r="Q42" s="13">
        <f t="shared" si="1"/>
        <v>2</v>
      </c>
      <c r="R42" s="15"/>
      <c r="S42" s="15"/>
      <c r="T42" s="15"/>
      <c r="U42" s="16"/>
      <c r="V42" s="15" t="s">
        <v>59</v>
      </c>
      <c r="W42" s="15">
        <v>26</v>
      </c>
      <c r="X42" s="15" t="s">
        <v>190</v>
      </c>
      <c r="Y42" s="15"/>
    </row>
    <row r="43" spans="1:25" ht="16.2" x14ac:dyDescent="0.3">
      <c r="A43" s="13" t="s">
        <v>191</v>
      </c>
      <c r="B43" s="13"/>
      <c r="C43" s="20">
        <f>447465765122</f>
        <v>447465765122</v>
      </c>
      <c r="D43" s="13" t="s">
        <v>192</v>
      </c>
      <c r="E43" s="13" t="s">
        <v>65</v>
      </c>
      <c r="F43" s="13"/>
      <c r="G43" s="14" t="b">
        <v>1</v>
      </c>
      <c r="H43" s="14" t="b">
        <v>0</v>
      </c>
      <c r="I43" s="14" t="b">
        <v>0</v>
      </c>
      <c r="J43" s="14" t="b">
        <v>1</v>
      </c>
      <c r="K43" s="14" t="b">
        <v>0</v>
      </c>
      <c r="L43" s="14" t="b">
        <v>1</v>
      </c>
      <c r="M43" s="14" t="b">
        <v>0</v>
      </c>
      <c r="N43" s="14" t="b">
        <v>0</v>
      </c>
      <c r="O43" s="14" t="b">
        <v>0</v>
      </c>
      <c r="P43" s="14" t="b">
        <v>0</v>
      </c>
      <c r="Q43" s="13">
        <f t="shared" si="1"/>
        <v>2</v>
      </c>
      <c r="R43" s="15"/>
      <c r="S43" s="15"/>
      <c r="T43" s="15"/>
      <c r="U43" s="16"/>
      <c r="V43" s="15" t="s">
        <v>49</v>
      </c>
      <c r="W43" s="15">
        <v>32</v>
      </c>
      <c r="X43" s="15" t="s">
        <v>193</v>
      </c>
      <c r="Y43" s="15"/>
    </row>
    <row r="44" spans="1:25" ht="12.6" hidden="1" x14ac:dyDescent="0.2">
      <c r="A44" s="5" t="s">
        <v>194</v>
      </c>
      <c r="B44" s="5" t="s">
        <v>195</v>
      </c>
      <c r="C44" s="5" t="s">
        <v>196</v>
      </c>
      <c r="D44" s="5" t="s">
        <v>197</v>
      </c>
      <c r="E44" s="5" t="s">
        <v>74</v>
      </c>
      <c r="F44" s="5" t="s">
        <v>75</v>
      </c>
      <c r="G44" s="6" t="b">
        <v>1</v>
      </c>
      <c r="H44" s="6" t="b">
        <v>0</v>
      </c>
      <c r="I44" s="6" t="b">
        <v>0</v>
      </c>
      <c r="J44" s="6" t="b">
        <v>0</v>
      </c>
      <c r="K44" s="6" t="b">
        <v>0</v>
      </c>
      <c r="L44" s="6" t="b">
        <v>0</v>
      </c>
      <c r="M44" s="6" t="b">
        <v>0</v>
      </c>
      <c r="N44" s="6" t="b">
        <v>0</v>
      </c>
      <c r="O44" s="6" t="b">
        <v>0</v>
      </c>
      <c r="P44" s="6" t="b">
        <v>0</v>
      </c>
      <c r="Q44" s="5">
        <f t="shared" si="1"/>
        <v>0</v>
      </c>
      <c r="R44" s="7"/>
      <c r="S44" s="7"/>
      <c r="T44" s="7"/>
      <c r="U44" s="7"/>
      <c r="V44" s="7"/>
      <c r="W44" s="7"/>
      <c r="X44" s="7"/>
      <c r="Y44" s="7"/>
    </row>
    <row r="45" spans="1:25" ht="16.2" x14ac:dyDescent="0.3">
      <c r="A45" s="13" t="s">
        <v>198</v>
      </c>
      <c r="B45" s="13"/>
      <c r="C45" s="13"/>
      <c r="D45" s="13"/>
      <c r="E45" s="13"/>
      <c r="F45" s="13"/>
      <c r="G45" s="14"/>
      <c r="H45" s="14" t="b">
        <v>0</v>
      </c>
      <c r="I45" s="14" t="b">
        <v>0</v>
      </c>
      <c r="J45" s="14" t="b">
        <v>0</v>
      </c>
      <c r="K45" s="14" t="b">
        <v>1</v>
      </c>
      <c r="L45" s="14" t="b">
        <v>0</v>
      </c>
      <c r="M45" s="14" t="b">
        <v>0</v>
      </c>
      <c r="N45" s="14" t="b">
        <v>0</v>
      </c>
      <c r="O45" s="14" t="b">
        <v>0</v>
      </c>
      <c r="P45" s="14" t="b">
        <v>0</v>
      </c>
      <c r="Q45" s="13">
        <f t="shared" si="1"/>
        <v>1</v>
      </c>
      <c r="R45" s="15"/>
      <c r="S45" s="15"/>
      <c r="T45" s="15"/>
      <c r="U45" s="16"/>
      <c r="V45" s="15" t="s">
        <v>59</v>
      </c>
      <c r="W45" s="15">
        <v>25</v>
      </c>
      <c r="X45" s="15" t="s">
        <v>199</v>
      </c>
      <c r="Y45" s="15"/>
    </row>
    <row r="46" spans="1:25" ht="12.6" hidden="1" x14ac:dyDescent="0.2">
      <c r="A46" s="5" t="s">
        <v>200</v>
      </c>
      <c r="B46" s="5" t="s">
        <v>201</v>
      </c>
      <c r="C46" s="5" t="s">
        <v>202</v>
      </c>
      <c r="D46" s="5" t="s">
        <v>203</v>
      </c>
      <c r="E46" s="5" t="s">
        <v>33</v>
      </c>
      <c r="F46" s="5" t="s">
        <v>34</v>
      </c>
      <c r="G46" s="6" t="b">
        <v>0</v>
      </c>
      <c r="H46" s="6" t="b">
        <v>0</v>
      </c>
      <c r="I46" s="6" t="b">
        <v>0</v>
      </c>
      <c r="J46" s="6" t="b">
        <v>0</v>
      </c>
      <c r="K46" s="6" t="b">
        <v>0</v>
      </c>
      <c r="L46" s="6" t="b">
        <v>0</v>
      </c>
      <c r="M46" s="6" t="b">
        <v>0</v>
      </c>
      <c r="N46" s="6" t="b">
        <v>0</v>
      </c>
      <c r="O46" s="6" t="b">
        <v>0</v>
      </c>
      <c r="P46" s="6" t="b">
        <v>0</v>
      </c>
      <c r="Q46" s="5">
        <f t="shared" si="1"/>
        <v>0</v>
      </c>
      <c r="R46" s="7"/>
      <c r="S46" s="7"/>
      <c r="T46" s="7"/>
      <c r="U46" s="7"/>
      <c r="V46" s="7"/>
      <c r="W46" s="7"/>
      <c r="X46" s="7"/>
      <c r="Y46" s="7"/>
    </row>
    <row r="47" spans="1:25" ht="16.2" x14ac:dyDescent="0.3">
      <c r="A47" s="13" t="s">
        <v>204</v>
      </c>
      <c r="B47" s="13"/>
      <c r="C47" s="13"/>
      <c r="D47" s="13" t="s">
        <v>205</v>
      </c>
      <c r="E47" s="13" t="s">
        <v>33</v>
      </c>
      <c r="F47" s="13" t="s">
        <v>34</v>
      </c>
      <c r="G47" s="14" t="b">
        <v>0</v>
      </c>
      <c r="H47" s="14" t="b">
        <v>0</v>
      </c>
      <c r="I47" s="14" t="b">
        <v>1</v>
      </c>
      <c r="J47" s="14" t="b">
        <v>0</v>
      </c>
      <c r="K47" s="14" t="b">
        <v>0</v>
      </c>
      <c r="L47" s="14" t="b">
        <v>0</v>
      </c>
      <c r="M47" s="14" t="b">
        <v>0</v>
      </c>
      <c r="N47" s="14" t="b">
        <v>0</v>
      </c>
      <c r="O47" s="14" t="b">
        <v>0</v>
      </c>
      <c r="P47" s="14" t="b">
        <v>1</v>
      </c>
      <c r="Q47" s="13">
        <f t="shared" si="1"/>
        <v>2</v>
      </c>
      <c r="R47" s="15"/>
      <c r="S47" s="15"/>
      <c r="T47" s="15"/>
      <c r="U47" s="16"/>
      <c r="V47" s="15" t="s">
        <v>49</v>
      </c>
      <c r="W47" s="15">
        <v>28</v>
      </c>
      <c r="X47" s="15" t="s">
        <v>199</v>
      </c>
      <c r="Y47" s="15"/>
    </row>
    <row r="48" spans="1:25" ht="16.2" x14ac:dyDescent="0.3">
      <c r="A48" s="17" t="s">
        <v>206</v>
      </c>
      <c r="B48" s="13"/>
      <c r="C48" s="20">
        <v>7599463432</v>
      </c>
      <c r="D48" s="13" t="s">
        <v>207</v>
      </c>
      <c r="E48" s="13" t="s">
        <v>33</v>
      </c>
      <c r="F48" s="13"/>
      <c r="G48" s="14" t="b">
        <v>1</v>
      </c>
      <c r="H48" s="14" t="b">
        <v>0</v>
      </c>
      <c r="I48" s="14" t="b">
        <v>0</v>
      </c>
      <c r="J48" s="14" t="b">
        <v>1</v>
      </c>
      <c r="K48" s="14" t="b">
        <v>0</v>
      </c>
      <c r="L48" s="14" t="b">
        <v>0</v>
      </c>
      <c r="M48" s="14" t="b">
        <v>0</v>
      </c>
      <c r="N48" s="14" t="b">
        <v>0</v>
      </c>
      <c r="O48" s="14" t="b">
        <v>0</v>
      </c>
      <c r="P48" s="14" t="b">
        <v>0</v>
      </c>
      <c r="Q48" s="13">
        <f t="shared" si="1"/>
        <v>1</v>
      </c>
      <c r="R48" s="15"/>
      <c r="S48" s="15"/>
      <c r="T48" s="15"/>
      <c r="U48" s="16"/>
      <c r="V48" s="15" t="s">
        <v>59</v>
      </c>
      <c r="W48" s="15">
        <v>28</v>
      </c>
      <c r="X48" s="15" t="s">
        <v>208</v>
      </c>
      <c r="Y48" s="15" t="s">
        <v>119</v>
      </c>
    </row>
    <row r="49" spans="1:25" ht="12.6" hidden="1" x14ac:dyDescent="0.2">
      <c r="A49" s="5" t="s">
        <v>209</v>
      </c>
      <c r="B49" s="5" t="s">
        <v>210</v>
      </c>
      <c r="C49" s="5" t="s">
        <v>211</v>
      </c>
      <c r="D49" s="5" t="s">
        <v>212</v>
      </c>
      <c r="E49" s="5" t="s">
        <v>45</v>
      </c>
      <c r="F49" s="5" t="s">
        <v>46</v>
      </c>
      <c r="G49" s="6" t="b">
        <v>0</v>
      </c>
      <c r="H49" s="6" t="b">
        <v>0</v>
      </c>
      <c r="I49" s="6" t="b">
        <v>0</v>
      </c>
      <c r="J49" s="6" t="b">
        <v>0</v>
      </c>
      <c r="K49" s="6" t="b">
        <v>0</v>
      </c>
      <c r="L49" s="6" t="b">
        <v>0</v>
      </c>
      <c r="M49" s="6" t="b">
        <v>0</v>
      </c>
      <c r="N49" s="6" t="b">
        <v>0</v>
      </c>
      <c r="O49" s="6" t="b">
        <v>0</v>
      </c>
      <c r="P49" s="6" t="b">
        <v>0</v>
      </c>
      <c r="Q49" s="5">
        <f t="shared" si="1"/>
        <v>0</v>
      </c>
      <c r="R49" s="7"/>
      <c r="S49" s="7"/>
      <c r="T49" s="7"/>
      <c r="U49" s="7"/>
      <c r="V49" s="7"/>
      <c r="W49" s="7"/>
      <c r="X49" s="7"/>
      <c r="Y49" s="7"/>
    </row>
    <row r="50" spans="1:25" ht="12.6" hidden="1" x14ac:dyDescent="0.2">
      <c r="A50" s="5" t="s">
        <v>213</v>
      </c>
      <c r="B50" s="5" t="s">
        <v>214</v>
      </c>
      <c r="C50" s="5" t="s">
        <v>215</v>
      </c>
      <c r="D50" s="5" t="s">
        <v>216</v>
      </c>
      <c r="E50" s="5" t="s">
        <v>33</v>
      </c>
      <c r="F50" s="5" t="s">
        <v>34</v>
      </c>
      <c r="G50" s="6" t="b">
        <v>0</v>
      </c>
      <c r="H50" s="6" t="b">
        <v>0</v>
      </c>
      <c r="I50" s="6" t="b">
        <v>0</v>
      </c>
      <c r="J50" s="6" t="b">
        <v>0</v>
      </c>
      <c r="K50" s="6" t="b">
        <v>0</v>
      </c>
      <c r="L50" s="6" t="b">
        <v>0</v>
      </c>
      <c r="M50" s="6" t="b">
        <v>0</v>
      </c>
      <c r="N50" s="6" t="b">
        <v>0</v>
      </c>
      <c r="O50" s="6" t="b">
        <v>0</v>
      </c>
      <c r="P50" s="6" t="b">
        <v>0</v>
      </c>
      <c r="Q50" s="5">
        <f t="shared" si="1"/>
        <v>0</v>
      </c>
      <c r="R50" s="7"/>
      <c r="S50" s="7"/>
      <c r="T50" s="7"/>
      <c r="U50" s="7"/>
      <c r="V50" s="7"/>
      <c r="W50" s="7"/>
      <c r="X50" s="7"/>
      <c r="Y50" s="7"/>
    </row>
    <row r="51" spans="1:25" ht="16.2" x14ac:dyDescent="0.3">
      <c r="A51" s="13" t="s">
        <v>217</v>
      </c>
      <c r="B51" s="13" t="s">
        <v>218</v>
      </c>
      <c r="C51" s="13" t="s">
        <v>219</v>
      </c>
      <c r="D51" s="13" t="s">
        <v>220</v>
      </c>
      <c r="E51" s="13" t="s">
        <v>74</v>
      </c>
      <c r="F51" s="13" t="s">
        <v>75</v>
      </c>
      <c r="G51" s="14" t="b">
        <v>1</v>
      </c>
      <c r="H51" s="14" t="b">
        <v>0</v>
      </c>
      <c r="I51" s="14" t="b">
        <v>0</v>
      </c>
      <c r="J51" s="14" t="b">
        <v>1</v>
      </c>
      <c r="K51" s="14" t="b">
        <v>0</v>
      </c>
      <c r="L51" s="14" t="b">
        <v>0</v>
      </c>
      <c r="M51" s="14" t="b">
        <v>0</v>
      </c>
      <c r="N51" s="14" t="b">
        <v>0</v>
      </c>
      <c r="O51" s="14" t="b">
        <v>0</v>
      </c>
      <c r="P51" s="14" t="b">
        <v>0</v>
      </c>
      <c r="Q51" s="13">
        <f t="shared" si="1"/>
        <v>1</v>
      </c>
      <c r="R51" s="15"/>
      <c r="S51" s="15"/>
      <c r="T51" s="15"/>
      <c r="U51" s="16"/>
      <c r="V51" s="15" t="s">
        <v>59</v>
      </c>
      <c r="W51" s="15">
        <v>31</v>
      </c>
      <c r="X51" s="15" t="s">
        <v>221</v>
      </c>
      <c r="Y51" s="15"/>
    </row>
    <row r="52" spans="1:25" ht="16.2" x14ac:dyDescent="0.3">
      <c r="A52" s="13" t="s">
        <v>222</v>
      </c>
      <c r="B52" s="13"/>
      <c r="C52" s="13"/>
      <c r="D52" s="13" t="s">
        <v>223</v>
      </c>
      <c r="E52" s="13" t="s">
        <v>27</v>
      </c>
      <c r="F52" s="13" t="s">
        <v>28</v>
      </c>
      <c r="G52" s="14" t="b">
        <v>1</v>
      </c>
      <c r="H52" s="14" t="b">
        <v>1</v>
      </c>
      <c r="I52" s="14" t="b">
        <v>0</v>
      </c>
      <c r="J52" s="14" t="b">
        <v>0</v>
      </c>
      <c r="K52" s="14" t="b">
        <v>0</v>
      </c>
      <c r="L52" s="14" t="b">
        <v>0</v>
      </c>
      <c r="M52" s="14" t="b">
        <v>0</v>
      </c>
      <c r="N52" s="14" t="b">
        <v>0</v>
      </c>
      <c r="O52" s="14" t="b">
        <v>0</v>
      </c>
      <c r="P52" s="14" t="b">
        <v>0</v>
      </c>
      <c r="Q52" s="13">
        <f t="shared" si="1"/>
        <v>1</v>
      </c>
      <c r="R52" s="15"/>
      <c r="S52" s="15"/>
      <c r="T52" s="15" t="s">
        <v>92</v>
      </c>
      <c r="U52" s="16"/>
      <c r="V52" s="15" t="s">
        <v>59</v>
      </c>
      <c r="W52" s="15">
        <v>33</v>
      </c>
      <c r="X52" s="15" t="s">
        <v>224</v>
      </c>
      <c r="Y52" s="15"/>
    </row>
    <row r="53" spans="1:25" ht="16.2" x14ac:dyDescent="0.3">
      <c r="A53" s="13" t="s">
        <v>225</v>
      </c>
      <c r="B53" s="13" t="s">
        <v>226</v>
      </c>
      <c r="C53" s="13" t="s">
        <v>227</v>
      </c>
      <c r="D53" s="13" t="s">
        <v>228</v>
      </c>
      <c r="E53" s="13" t="s">
        <v>132</v>
      </c>
      <c r="F53" s="13" t="s">
        <v>133</v>
      </c>
      <c r="G53" s="14" t="b">
        <v>1</v>
      </c>
      <c r="H53" s="14" t="b">
        <v>0</v>
      </c>
      <c r="I53" s="14" t="b">
        <v>0</v>
      </c>
      <c r="J53" s="14" t="b">
        <v>1</v>
      </c>
      <c r="K53" s="14" t="b">
        <v>0</v>
      </c>
      <c r="L53" s="14" t="b">
        <v>0</v>
      </c>
      <c r="M53" s="14" t="b">
        <v>0</v>
      </c>
      <c r="N53" s="14" t="b">
        <v>0</v>
      </c>
      <c r="O53" s="14" t="b">
        <v>0</v>
      </c>
      <c r="P53" s="14" t="b">
        <v>0</v>
      </c>
      <c r="Q53" s="13">
        <f t="shared" si="1"/>
        <v>1</v>
      </c>
      <c r="R53" s="15"/>
      <c r="S53" s="15"/>
      <c r="T53" s="15"/>
      <c r="U53" s="16"/>
      <c r="V53" s="15" t="s">
        <v>59</v>
      </c>
      <c r="W53" s="15">
        <v>41</v>
      </c>
      <c r="X53" s="15" t="s">
        <v>229</v>
      </c>
      <c r="Y53" s="15" t="s">
        <v>230</v>
      </c>
    </row>
    <row r="54" spans="1:25" ht="16.2" x14ac:dyDescent="0.3">
      <c r="A54" s="13" t="s">
        <v>231</v>
      </c>
      <c r="B54" s="13" t="s">
        <v>232</v>
      </c>
      <c r="C54" s="13" t="s">
        <v>233</v>
      </c>
      <c r="D54" s="13" t="s">
        <v>234</v>
      </c>
      <c r="E54" s="13" t="s">
        <v>45</v>
      </c>
      <c r="F54" s="13" t="s">
        <v>46</v>
      </c>
      <c r="G54" s="14" t="b">
        <v>1</v>
      </c>
      <c r="H54" s="14" t="b">
        <v>0</v>
      </c>
      <c r="I54" s="14" t="b">
        <v>0</v>
      </c>
      <c r="J54" s="14" t="b">
        <v>1</v>
      </c>
      <c r="K54" s="14" t="b">
        <v>0</v>
      </c>
      <c r="L54" s="14" t="b">
        <v>0</v>
      </c>
      <c r="M54" s="14" t="b">
        <v>0</v>
      </c>
      <c r="N54" s="14" t="b">
        <v>0</v>
      </c>
      <c r="O54" s="14" t="b">
        <v>0</v>
      </c>
      <c r="P54" s="14" t="b">
        <v>0</v>
      </c>
      <c r="Q54" s="13">
        <f t="shared" si="1"/>
        <v>1</v>
      </c>
      <c r="R54" s="15"/>
      <c r="S54" s="15"/>
      <c r="T54" s="15" t="s">
        <v>48</v>
      </c>
      <c r="U54" s="16" t="s">
        <v>235</v>
      </c>
      <c r="V54" s="15" t="s">
        <v>59</v>
      </c>
      <c r="W54" s="15">
        <v>37</v>
      </c>
      <c r="X54" s="15" t="s">
        <v>236</v>
      </c>
      <c r="Y54" s="15" t="s">
        <v>237</v>
      </c>
    </row>
    <row r="55" spans="1:25" ht="16.2" x14ac:dyDescent="0.3">
      <c r="A55" s="13" t="s">
        <v>238</v>
      </c>
      <c r="B55" s="13" t="s">
        <v>239</v>
      </c>
      <c r="C55" s="13" t="s">
        <v>240</v>
      </c>
      <c r="D55" s="13" t="s">
        <v>241</v>
      </c>
      <c r="E55" s="13" t="s">
        <v>45</v>
      </c>
      <c r="F55" s="13" t="s">
        <v>46</v>
      </c>
      <c r="G55" s="14" t="b">
        <v>1</v>
      </c>
      <c r="H55" s="14" t="b">
        <v>1</v>
      </c>
      <c r="I55" s="14" t="b">
        <v>1</v>
      </c>
      <c r="J55" s="14" t="b">
        <v>0</v>
      </c>
      <c r="K55" s="14" t="b">
        <v>1</v>
      </c>
      <c r="L55" s="14" t="b">
        <v>0</v>
      </c>
      <c r="M55" s="14" t="b">
        <v>1</v>
      </c>
      <c r="N55" s="14" t="b">
        <v>0</v>
      </c>
      <c r="O55" s="14" t="b">
        <v>0</v>
      </c>
      <c r="P55" s="14" t="b">
        <v>0</v>
      </c>
      <c r="Q55" s="21">
        <f t="shared" si="1"/>
        <v>4</v>
      </c>
      <c r="R55" s="15" t="s">
        <v>47</v>
      </c>
      <c r="S55" s="15"/>
      <c r="T55" s="15"/>
      <c r="U55" s="16"/>
      <c r="V55" s="15" t="s">
        <v>59</v>
      </c>
      <c r="W55" s="15">
        <v>49</v>
      </c>
      <c r="X55" s="15" t="s">
        <v>242</v>
      </c>
      <c r="Y55" s="15"/>
    </row>
    <row r="56" spans="1:25" ht="16.2" x14ac:dyDescent="0.3">
      <c r="A56" s="13" t="s">
        <v>243</v>
      </c>
      <c r="B56" s="13" t="s">
        <v>244</v>
      </c>
      <c r="C56" s="13" t="s">
        <v>245</v>
      </c>
      <c r="D56" s="13" t="s">
        <v>246</v>
      </c>
      <c r="E56" s="13" t="s">
        <v>104</v>
      </c>
      <c r="F56" s="13" t="s">
        <v>75</v>
      </c>
      <c r="G56" s="14" t="b">
        <v>1</v>
      </c>
      <c r="H56" s="14" t="b">
        <v>0</v>
      </c>
      <c r="I56" s="14" t="b">
        <v>0</v>
      </c>
      <c r="J56" s="14" t="b">
        <v>1</v>
      </c>
      <c r="K56" s="14" t="b">
        <v>0</v>
      </c>
      <c r="L56" s="14" t="b">
        <v>1</v>
      </c>
      <c r="M56" s="14" t="b">
        <v>1</v>
      </c>
      <c r="N56" s="14" t="b">
        <v>0</v>
      </c>
      <c r="O56" s="14" t="b">
        <v>0</v>
      </c>
      <c r="P56" s="14" t="b">
        <v>0</v>
      </c>
      <c r="Q56" s="13">
        <f t="shared" si="1"/>
        <v>3</v>
      </c>
      <c r="R56" s="15" t="s">
        <v>47</v>
      </c>
      <c r="S56" s="15"/>
      <c r="T56" s="15"/>
      <c r="U56" s="16"/>
      <c r="V56" s="15" t="s">
        <v>59</v>
      </c>
      <c r="W56" s="15">
        <v>29</v>
      </c>
      <c r="X56" s="15" t="s">
        <v>247</v>
      </c>
      <c r="Y56" s="15"/>
    </row>
    <row r="57" spans="1:25" ht="16.2" x14ac:dyDescent="0.3">
      <c r="A57" s="13" t="s">
        <v>248</v>
      </c>
      <c r="B57" s="13" t="s">
        <v>249</v>
      </c>
      <c r="C57" s="13" t="s">
        <v>250</v>
      </c>
      <c r="D57" s="13" t="s">
        <v>251</v>
      </c>
      <c r="E57" s="13" t="s">
        <v>27</v>
      </c>
      <c r="F57" s="13" t="s">
        <v>28</v>
      </c>
      <c r="G57" s="14" t="b">
        <v>1</v>
      </c>
      <c r="H57" s="14" t="b">
        <v>0</v>
      </c>
      <c r="I57" s="14" t="b">
        <v>1</v>
      </c>
      <c r="J57" s="14" t="b">
        <v>0</v>
      </c>
      <c r="K57" s="14" t="b">
        <v>1</v>
      </c>
      <c r="L57" s="14" t="b">
        <v>1</v>
      </c>
      <c r="M57" s="14" t="b">
        <v>1</v>
      </c>
      <c r="N57" s="14" t="b">
        <v>0</v>
      </c>
      <c r="O57" s="14" t="b">
        <v>0</v>
      </c>
      <c r="P57" s="14" t="b">
        <v>1</v>
      </c>
      <c r="Q57" s="21">
        <f t="shared" si="1"/>
        <v>5</v>
      </c>
      <c r="R57" s="15" t="s">
        <v>58</v>
      </c>
      <c r="S57" s="15"/>
      <c r="T57" s="15"/>
      <c r="U57" s="16" t="s">
        <v>252</v>
      </c>
      <c r="V57" s="15" t="s">
        <v>49</v>
      </c>
      <c r="W57" s="15">
        <v>40</v>
      </c>
      <c r="X57" s="15" t="s">
        <v>151</v>
      </c>
      <c r="Y57" s="15"/>
    </row>
    <row r="58" spans="1:25" ht="16.2" x14ac:dyDescent="0.3">
      <c r="A58" s="13" t="s">
        <v>253</v>
      </c>
      <c r="B58" s="13"/>
      <c r="C58" s="13"/>
      <c r="D58" s="13" t="s">
        <v>254</v>
      </c>
      <c r="E58" s="13" t="s">
        <v>132</v>
      </c>
      <c r="F58" s="13" t="s">
        <v>133</v>
      </c>
      <c r="G58" s="14" t="b">
        <v>1</v>
      </c>
      <c r="H58" s="14" t="b">
        <v>1</v>
      </c>
      <c r="I58" s="14" t="b">
        <v>0</v>
      </c>
      <c r="J58" s="14" t="b">
        <v>0</v>
      </c>
      <c r="K58" s="14" t="b">
        <v>0</v>
      </c>
      <c r="L58" s="14" t="b">
        <v>0</v>
      </c>
      <c r="M58" s="14" t="b">
        <v>0</v>
      </c>
      <c r="N58" s="14" t="b">
        <v>0</v>
      </c>
      <c r="O58" s="14" t="b">
        <v>0</v>
      </c>
      <c r="P58" s="14" t="b">
        <v>0</v>
      </c>
      <c r="Q58" s="13">
        <f t="shared" si="1"/>
        <v>1</v>
      </c>
      <c r="R58" s="15"/>
      <c r="S58" s="15"/>
      <c r="T58" s="15"/>
      <c r="U58" s="16"/>
      <c r="V58" s="15" t="s">
        <v>59</v>
      </c>
      <c r="W58" s="15">
        <v>30</v>
      </c>
      <c r="X58" s="15" t="s">
        <v>255</v>
      </c>
      <c r="Y58" s="15"/>
    </row>
    <row r="59" spans="1:25" ht="16.2" x14ac:dyDescent="0.3">
      <c r="A59" s="13" t="s">
        <v>256</v>
      </c>
      <c r="B59" s="13" t="s">
        <v>257</v>
      </c>
      <c r="C59" s="13" t="s">
        <v>258</v>
      </c>
      <c r="D59" s="13" t="s">
        <v>259</v>
      </c>
      <c r="E59" s="13" t="s">
        <v>27</v>
      </c>
      <c r="F59" s="13" t="s">
        <v>28</v>
      </c>
      <c r="G59" s="14" t="b">
        <v>1</v>
      </c>
      <c r="H59" s="14" t="b">
        <v>0</v>
      </c>
      <c r="I59" s="14" t="b">
        <v>0</v>
      </c>
      <c r="J59" s="14" t="b">
        <v>0</v>
      </c>
      <c r="K59" s="14" t="b">
        <v>1</v>
      </c>
      <c r="L59" s="14" t="b">
        <v>0</v>
      </c>
      <c r="M59" s="14" t="b">
        <v>0</v>
      </c>
      <c r="N59" s="14" t="b">
        <v>0</v>
      </c>
      <c r="O59" s="14" t="b">
        <v>0</v>
      </c>
      <c r="P59" s="14" t="b">
        <v>0</v>
      </c>
      <c r="Q59" s="13">
        <f t="shared" si="1"/>
        <v>1</v>
      </c>
      <c r="R59" s="15" t="s">
        <v>47</v>
      </c>
      <c r="S59" s="15"/>
      <c r="T59" s="15"/>
      <c r="U59" s="16"/>
      <c r="V59" s="15" t="s">
        <v>49</v>
      </c>
      <c r="W59" s="15">
        <v>34</v>
      </c>
      <c r="X59" s="15" t="s">
        <v>260</v>
      </c>
      <c r="Y59" s="15"/>
    </row>
    <row r="60" spans="1:25" ht="32.4" x14ac:dyDescent="0.3">
      <c r="A60" s="13" t="s">
        <v>261</v>
      </c>
      <c r="B60" s="13"/>
      <c r="C60" s="13"/>
      <c r="D60" s="13" t="s">
        <v>262</v>
      </c>
      <c r="E60" s="13" t="s">
        <v>132</v>
      </c>
      <c r="F60" s="13" t="s">
        <v>133</v>
      </c>
      <c r="G60" s="14" t="b">
        <v>1</v>
      </c>
      <c r="H60" s="14" t="b">
        <v>1</v>
      </c>
      <c r="I60" s="14" t="b">
        <v>0</v>
      </c>
      <c r="J60" s="14" t="b">
        <v>1</v>
      </c>
      <c r="K60" s="14" t="b">
        <v>0</v>
      </c>
      <c r="L60" s="14" t="b">
        <v>1</v>
      </c>
      <c r="M60" s="14" t="b">
        <v>0</v>
      </c>
      <c r="N60" s="14" t="b">
        <v>0</v>
      </c>
      <c r="O60" s="14" t="b">
        <v>0</v>
      </c>
      <c r="P60" s="14" t="b">
        <v>0</v>
      </c>
      <c r="Q60" s="18">
        <f t="shared" si="1"/>
        <v>3</v>
      </c>
      <c r="R60" s="15" t="s">
        <v>58</v>
      </c>
      <c r="S60" s="15"/>
      <c r="T60" s="15" t="s">
        <v>48</v>
      </c>
      <c r="U60" s="16" t="s">
        <v>263</v>
      </c>
      <c r="V60" s="15" t="s">
        <v>59</v>
      </c>
      <c r="W60" s="15">
        <v>37</v>
      </c>
      <c r="X60" s="15" t="s">
        <v>264</v>
      </c>
      <c r="Y60" s="15"/>
    </row>
    <row r="61" spans="1:25" ht="13.5" customHeight="1" x14ac:dyDescent="0.3">
      <c r="A61" s="17" t="s">
        <v>265</v>
      </c>
      <c r="B61" s="13" t="s">
        <v>266</v>
      </c>
      <c r="C61" s="13" t="s">
        <v>267</v>
      </c>
      <c r="D61" s="13" t="s">
        <v>268</v>
      </c>
      <c r="E61" s="13" t="s">
        <v>33</v>
      </c>
      <c r="F61" s="13" t="s">
        <v>34</v>
      </c>
      <c r="G61" s="14" t="b">
        <v>1</v>
      </c>
      <c r="H61" s="14" t="b">
        <v>0</v>
      </c>
      <c r="I61" s="14" t="b">
        <v>1</v>
      </c>
      <c r="J61" s="14" t="b">
        <v>0</v>
      </c>
      <c r="K61" s="14" t="b">
        <v>0</v>
      </c>
      <c r="L61" s="14" t="b">
        <v>0</v>
      </c>
      <c r="M61" s="14" t="b">
        <v>0</v>
      </c>
      <c r="N61" s="14" t="b">
        <v>0</v>
      </c>
      <c r="O61" s="14" t="b">
        <v>0</v>
      </c>
      <c r="P61" s="14" t="b">
        <v>0</v>
      </c>
      <c r="Q61" s="13">
        <f t="shared" si="1"/>
        <v>1</v>
      </c>
      <c r="R61" s="15" t="s">
        <v>58</v>
      </c>
      <c r="S61" s="15"/>
      <c r="T61" s="15"/>
      <c r="U61" s="16"/>
      <c r="V61" s="15" t="s">
        <v>49</v>
      </c>
      <c r="W61" s="15">
        <v>38</v>
      </c>
      <c r="X61" s="15" t="s">
        <v>269</v>
      </c>
      <c r="Y61" s="15" t="s">
        <v>270</v>
      </c>
    </row>
    <row r="62" spans="1:25" ht="12.6" hidden="1" x14ac:dyDescent="0.2">
      <c r="A62" s="5" t="s">
        <v>271</v>
      </c>
      <c r="B62" s="5" t="s">
        <v>272</v>
      </c>
      <c r="C62" s="5" t="s">
        <v>273</v>
      </c>
      <c r="D62" s="5" t="s">
        <v>274</v>
      </c>
      <c r="E62" s="5" t="s">
        <v>104</v>
      </c>
      <c r="F62" s="5" t="s">
        <v>75</v>
      </c>
      <c r="G62" s="6" t="b">
        <v>0</v>
      </c>
      <c r="H62" s="6" t="b">
        <v>0</v>
      </c>
      <c r="I62" s="6" t="b">
        <v>0</v>
      </c>
      <c r="J62" s="6" t="b">
        <v>0</v>
      </c>
      <c r="K62" s="6" t="b">
        <v>0</v>
      </c>
      <c r="L62" s="6" t="b">
        <v>0</v>
      </c>
      <c r="M62" s="6" t="b">
        <v>0</v>
      </c>
      <c r="N62" s="6" t="b">
        <v>0</v>
      </c>
      <c r="O62" s="6" t="b">
        <v>0</v>
      </c>
      <c r="P62" s="6" t="b">
        <v>0</v>
      </c>
      <c r="Q62" s="5">
        <f t="shared" si="1"/>
        <v>0</v>
      </c>
      <c r="R62" s="7"/>
      <c r="S62" s="7"/>
      <c r="T62" s="7"/>
      <c r="U62" s="7"/>
      <c r="V62" s="7"/>
      <c r="W62" s="7"/>
      <c r="X62" s="7"/>
      <c r="Y62" s="7"/>
    </row>
    <row r="63" spans="1:25" ht="12.6" hidden="1" x14ac:dyDescent="0.2">
      <c r="A63" s="5" t="s">
        <v>275</v>
      </c>
      <c r="C63" s="19">
        <v>7383707733</v>
      </c>
      <c r="G63" s="6" t="b">
        <v>0</v>
      </c>
      <c r="H63" s="6" t="b">
        <v>0</v>
      </c>
      <c r="I63" s="6" t="b">
        <v>0</v>
      </c>
      <c r="J63" s="6" t="b">
        <v>0</v>
      </c>
      <c r="K63" s="6" t="b">
        <v>0</v>
      </c>
      <c r="L63" s="6" t="b">
        <v>0</v>
      </c>
      <c r="M63" s="6" t="b">
        <v>0</v>
      </c>
      <c r="N63" s="6" t="b">
        <v>0</v>
      </c>
      <c r="O63" s="6" t="b">
        <v>0</v>
      </c>
      <c r="P63" s="6" t="b">
        <v>0</v>
      </c>
      <c r="Q63" s="5">
        <f t="shared" si="1"/>
        <v>0</v>
      </c>
      <c r="R63" s="7"/>
      <c r="S63" s="7"/>
      <c r="T63" s="7"/>
      <c r="U63" s="7"/>
      <c r="V63" s="7"/>
      <c r="W63" s="7"/>
      <c r="X63" s="7"/>
      <c r="Y63" s="7"/>
    </row>
    <row r="64" spans="1:25" ht="16.2" x14ac:dyDescent="0.3">
      <c r="A64" s="13" t="s">
        <v>276</v>
      </c>
      <c r="B64" s="13" t="s">
        <v>277</v>
      </c>
      <c r="C64" s="13" t="s">
        <v>278</v>
      </c>
      <c r="D64" s="13" t="s">
        <v>279</v>
      </c>
      <c r="E64" s="13" t="s">
        <v>45</v>
      </c>
      <c r="F64" s="13" t="s">
        <v>46</v>
      </c>
      <c r="G64" s="14" t="b">
        <v>0</v>
      </c>
      <c r="H64" s="14" t="b">
        <v>0</v>
      </c>
      <c r="I64" s="14" t="b">
        <v>0</v>
      </c>
      <c r="J64" s="14" t="b">
        <v>0</v>
      </c>
      <c r="K64" s="14" t="b">
        <v>1</v>
      </c>
      <c r="L64" s="14" t="b">
        <v>0</v>
      </c>
      <c r="M64" s="14" t="b">
        <v>0</v>
      </c>
      <c r="N64" s="14" t="b">
        <v>0</v>
      </c>
      <c r="O64" s="14" t="b">
        <v>0</v>
      </c>
      <c r="P64" s="14" t="b">
        <v>0</v>
      </c>
      <c r="Q64" s="13">
        <f t="shared" si="1"/>
        <v>1</v>
      </c>
      <c r="R64" s="15" t="s">
        <v>58</v>
      </c>
      <c r="S64" s="15"/>
      <c r="T64" s="15"/>
      <c r="U64" s="16"/>
      <c r="V64" s="15" t="s">
        <v>59</v>
      </c>
      <c r="W64" s="15">
        <v>28</v>
      </c>
      <c r="X64" s="15" t="s">
        <v>280</v>
      </c>
      <c r="Y64" s="15"/>
    </row>
    <row r="65" spans="1:25" ht="12.6" hidden="1" x14ac:dyDescent="0.2">
      <c r="A65" s="5" t="s">
        <v>281</v>
      </c>
      <c r="B65" s="5" t="s">
        <v>282</v>
      </c>
      <c r="C65" s="5" t="s">
        <v>283</v>
      </c>
      <c r="D65" s="5" t="s">
        <v>284</v>
      </c>
      <c r="E65" s="5" t="s">
        <v>27</v>
      </c>
      <c r="F65" s="5" t="s">
        <v>28</v>
      </c>
      <c r="G65" s="6" t="b">
        <v>1</v>
      </c>
      <c r="H65" s="6" t="b">
        <v>0</v>
      </c>
      <c r="I65" s="6" t="b">
        <v>0</v>
      </c>
      <c r="J65" s="6" t="b">
        <v>0</v>
      </c>
      <c r="K65" s="6" t="b">
        <v>0</v>
      </c>
      <c r="L65" s="6" t="b">
        <v>0</v>
      </c>
      <c r="M65" s="6" t="b">
        <v>0</v>
      </c>
      <c r="N65" s="6" t="b">
        <v>0</v>
      </c>
      <c r="O65" s="6" t="b">
        <v>0</v>
      </c>
      <c r="P65" s="6" t="b">
        <v>0</v>
      </c>
      <c r="Q65" s="5">
        <f t="shared" si="1"/>
        <v>0</v>
      </c>
      <c r="R65" s="7"/>
      <c r="S65" s="7"/>
      <c r="T65" s="7"/>
      <c r="U65" s="7"/>
      <c r="V65" s="7"/>
      <c r="W65" s="7"/>
      <c r="X65" s="7"/>
      <c r="Y65" s="7"/>
    </row>
    <row r="66" spans="1:25" ht="16.2" x14ac:dyDescent="0.3">
      <c r="A66" s="13" t="s">
        <v>285</v>
      </c>
      <c r="B66" s="13" t="s">
        <v>286</v>
      </c>
      <c r="C66" s="13" t="s">
        <v>62</v>
      </c>
      <c r="D66" s="13" t="s">
        <v>287</v>
      </c>
      <c r="E66" s="13" t="s">
        <v>104</v>
      </c>
      <c r="F66" s="13" t="s">
        <v>75</v>
      </c>
      <c r="G66" s="14" t="b">
        <v>1</v>
      </c>
      <c r="H66" s="14" t="b">
        <v>0</v>
      </c>
      <c r="I66" s="14" t="b">
        <v>1</v>
      </c>
      <c r="J66" s="14" t="b">
        <v>1</v>
      </c>
      <c r="K66" s="14" t="b">
        <v>1</v>
      </c>
      <c r="L66" s="14" t="b">
        <v>0</v>
      </c>
      <c r="M66" s="14" t="b">
        <v>1</v>
      </c>
      <c r="N66" s="14" t="b">
        <v>0</v>
      </c>
      <c r="O66" s="14" t="b">
        <v>0</v>
      </c>
      <c r="P66" s="14" t="b">
        <v>0</v>
      </c>
      <c r="Q66" s="21">
        <f t="shared" si="1"/>
        <v>4</v>
      </c>
      <c r="R66" s="15" t="s">
        <v>47</v>
      </c>
      <c r="S66" s="15"/>
      <c r="T66" s="15" t="s">
        <v>48</v>
      </c>
      <c r="U66" s="16"/>
      <c r="V66" s="15" t="s">
        <v>49</v>
      </c>
      <c r="W66" s="15">
        <v>34</v>
      </c>
      <c r="X66" s="15" t="s">
        <v>288</v>
      </c>
      <c r="Y66" s="15"/>
    </row>
    <row r="67" spans="1:25" ht="16.2" x14ac:dyDescent="0.3">
      <c r="A67" s="13" t="s">
        <v>289</v>
      </c>
      <c r="B67" s="13" t="s">
        <v>290</v>
      </c>
      <c r="C67" s="13" t="s">
        <v>291</v>
      </c>
      <c r="D67" s="13" t="s">
        <v>292</v>
      </c>
      <c r="E67" s="13" t="s">
        <v>74</v>
      </c>
      <c r="F67" s="13" t="s">
        <v>75</v>
      </c>
      <c r="G67" s="14" t="b">
        <v>1</v>
      </c>
      <c r="H67" s="14" t="b">
        <v>0</v>
      </c>
      <c r="I67" s="14" t="b">
        <v>0</v>
      </c>
      <c r="J67" s="14" t="b">
        <v>1</v>
      </c>
      <c r="K67" s="14" t="b">
        <v>0</v>
      </c>
      <c r="L67" s="14" t="b">
        <v>1</v>
      </c>
      <c r="M67" s="14" t="b">
        <v>1</v>
      </c>
      <c r="N67" s="14" t="b">
        <v>0</v>
      </c>
      <c r="O67" s="14" t="b">
        <v>1</v>
      </c>
      <c r="P67" s="14" t="b">
        <v>1</v>
      </c>
      <c r="Q67" s="13">
        <f t="shared" si="1"/>
        <v>5</v>
      </c>
      <c r="R67" s="15" t="s">
        <v>58</v>
      </c>
      <c r="S67" s="3"/>
      <c r="T67" s="15" t="s">
        <v>92</v>
      </c>
      <c r="U67" s="4"/>
      <c r="V67" s="15" t="s">
        <v>59</v>
      </c>
      <c r="W67" s="15">
        <v>28</v>
      </c>
      <c r="X67" s="15" t="s">
        <v>293</v>
      </c>
      <c r="Y67" s="3"/>
    </row>
    <row r="68" spans="1:25" ht="16.2" x14ac:dyDescent="0.3">
      <c r="A68" s="17" t="s">
        <v>294</v>
      </c>
      <c r="B68" s="13" t="s">
        <v>295</v>
      </c>
      <c r="C68" s="13" t="s">
        <v>296</v>
      </c>
      <c r="D68" s="13" t="s">
        <v>297</v>
      </c>
      <c r="E68" s="13" t="s">
        <v>104</v>
      </c>
      <c r="F68" s="13" t="s">
        <v>75</v>
      </c>
      <c r="G68" s="14" t="b">
        <v>1</v>
      </c>
      <c r="H68" s="14" t="b">
        <v>0</v>
      </c>
      <c r="I68" s="14" t="b">
        <v>1</v>
      </c>
      <c r="J68" s="14" t="b">
        <v>0</v>
      </c>
      <c r="K68" s="14" t="b">
        <v>0</v>
      </c>
      <c r="L68" s="14" t="b">
        <v>0</v>
      </c>
      <c r="M68" s="14" t="b">
        <v>0</v>
      </c>
      <c r="N68" s="14" t="b">
        <v>0</v>
      </c>
      <c r="O68" s="14" t="b">
        <v>0</v>
      </c>
      <c r="P68" s="14" t="b">
        <v>0</v>
      </c>
      <c r="Q68" s="13">
        <f t="shared" si="1"/>
        <v>1</v>
      </c>
      <c r="R68" s="15" t="s">
        <v>47</v>
      </c>
      <c r="S68" s="3"/>
      <c r="T68" s="15" t="s">
        <v>48</v>
      </c>
      <c r="U68" s="4"/>
      <c r="V68" s="15" t="s">
        <v>49</v>
      </c>
      <c r="W68" s="15">
        <v>27</v>
      </c>
      <c r="X68" s="15" t="s">
        <v>298</v>
      </c>
      <c r="Y68" s="15" t="s">
        <v>299</v>
      </c>
    </row>
    <row r="69" spans="1:25" ht="16.2" x14ac:dyDescent="0.3">
      <c r="A69" s="1" t="s">
        <v>300</v>
      </c>
      <c r="B69" s="1"/>
      <c r="C69" s="1"/>
      <c r="D69" s="1"/>
      <c r="E69" s="1"/>
      <c r="F69" s="1"/>
      <c r="G69" s="2"/>
      <c r="H69" s="2"/>
      <c r="I69" s="2"/>
      <c r="J69" s="2"/>
      <c r="K69" s="2"/>
      <c r="L69" s="2"/>
      <c r="M69" s="2"/>
      <c r="N69" s="2"/>
      <c r="O69" s="14" t="b">
        <v>1</v>
      </c>
      <c r="P69" s="14" t="b">
        <v>0</v>
      </c>
      <c r="Q69" s="13">
        <f t="shared" si="1"/>
        <v>1</v>
      </c>
      <c r="R69" s="15" t="s">
        <v>58</v>
      </c>
      <c r="S69" s="3"/>
      <c r="T69" s="3"/>
      <c r="U69" s="22" t="s">
        <v>301</v>
      </c>
      <c r="V69" s="15" t="s">
        <v>49</v>
      </c>
      <c r="W69" s="15">
        <v>35</v>
      </c>
      <c r="X69" s="15" t="s">
        <v>302</v>
      </c>
      <c r="Y69" s="15" t="s">
        <v>303</v>
      </c>
    </row>
    <row r="70" spans="1:25" ht="16.2" x14ac:dyDescent="0.3">
      <c r="A70" s="1" t="s">
        <v>304</v>
      </c>
      <c r="B70" s="1"/>
      <c r="C70" s="1"/>
      <c r="D70" s="1"/>
      <c r="E70" s="1"/>
      <c r="F70" s="1"/>
      <c r="G70" s="2"/>
      <c r="H70" s="2"/>
      <c r="I70" s="2"/>
      <c r="J70" s="2"/>
      <c r="K70" s="2"/>
      <c r="L70" s="2"/>
      <c r="M70" s="2"/>
      <c r="N70" s="2"/>
      <c r="O70" s="14" t="b">
        <v>1</v>
      </c>
      <c r="P70" s="14" t="b">
        <v>0</v>
      </c>
      <c r="Q70" s="13">
        <f t="shared" si="1"/>
        <v>1</v>
      </c>
      <c r="R70" s="15"/>
      <c r="S70" s="3"/>
      <c r="T70" s="3"/>
      <c r="U70" s="4"/>
      <c r="V70" s="15" t="s">
        <v>49</v>
      </c>
      <c r="W70" s="15">
        <v>31</v>
      </c>
      <c r="X70" s="15" t="s">
        <v>305</v>
      </c>
      <c r="Y70" s="3"/>
    </row>
    <row r="71" spans="1:25" ht="16.2" x14ac:dyDescent="0.3">
      <c r="A71" s="1" t="s">
        <v>306</v>
      </c>
      <c r="B71" s="1"/>
      <c r="C71" s="1"/>
      <c r="D71" s="1"/>
      <c r="E71" s="1"/>
      <c r="F71" s="1"/>
      <c r="G71" s="2"/>
      <c r="H71" s="2"/>
      <c r="I71" s="2"/>
      <c r="J71" s="2"/>
      <c r="K71" s="2"/>
      <c r="L71" s="2"/>
      <c r="M71" s="2"/>
      <c r="N71" s="2"/>
      <c r="O71" s="14" t="b">
        <v>1</v>
      </c>
      <c r="P71" s="14" t="b">
        <v>0</v>
      </c>
      <c r="Q71" s="13">
        <f t="shared" si="1"/>
        <v>1</v>
      </c>
      <c r="R71" s="15"/>
      <c r="S71" s="3"/>
      <c r="T71" s="3"/>
      <c r="U71" s="22" t="s">
        <v>301</v>
      </c>
      <c r="V71" s="15" t="s">
        <v>49</v>
      </c>
      <c r="W71" s="15">
        <v>35</v>
      </c>
      <c r="X71" s="15" t="s">
        <v>307</v>
      </c>
      <c r="Y71" s="15" t="s">
        <v>303</v>
      </c>
    </row>
    <row r="72" spans="1:25" ht="16.2" x14ac:dyDescent="0.3">
      <c r="A72" s="1" t="s">
        <v>308</v>
      </c>
      <c r="B72" s="1"/>
      <c r="C72" s="1"/>
      <c r="D72" s="1"/>
      <c r="E72" s="1"/>
      <c r="F72" s="1"/>
      <c r="G72" s="2"/>
      <c r="H72" s="2"/>
      <c r="I72" s="2"/>
      <c r="J72" s="2"/>
      <c r="K72" s="2"/>
      <c r="L72" s="2"/>
      <c r="M72" s="2"/>
      <c r="N72" s="2"/>
      <c r="O72" s="14" t="b">
        <v>1</v>
      </c>
      <c r="P72" s="14" t="b">
        <v>0</v>
      </c>
      <c r="Q72" s="13">
        <f t="shared" si="1"/>
        <v>1</v>
      </c>
      <c r="R72" s="15" t="s">
        <v>58</v>
      </c>
      <c r="S72" s="3"/>
      <c r="T72" s="3"/>
      <c r="U72" s="4"/>
      <c r="V72" s="15" t="s">
        <v>49</v>
      </c>
      <c r="W72" s="15">
        <v>28</v>
      </c>
      <c r="X72" s="15" t="s">
        <v>309</v>
      </c>
      <c r="Y72" s="15" t="s">
        <v>310</v>
      </c>
    </row>
    <row r="73" spans="1:25" ht="16.2" x14ac:dyDescent="0.3">
      <c r="A73" s="23" t="s">
        <v>311</v>
      </c>
      <c r="B73" s="1"/>
      <c r="C73" s="1"/>
      <c r="D73" s="1"/>
      <c r="E73" s="1"/>
      <c r="F73" s="1"/>
      <c r="G73" s="2"/>
      <c r="H73" s="2"/>
      <c r="I73" s="2"/>
      <c r="J73" s="2"/>
      <c r="K73" s="2"/>
      <c r="L73" s="2"/>
      <c r="M73" s="2"/>
      <c r="N73" s="2"/>
      <c r="O73" s="14" t="b">
        <v>1</v>
      </c>
      <c r="P73" s="14" t="b">
        <v>0</v>
      </c>
      <c r="Q73" s="13">
        <f t="shared" si="1"/>
        <v>1</v>
      </c>
      <c r="R73" s="15"/>
      <c r="S73" s="3"/>
      <c r="T73" s="3"/>
      <c r="U73" s="4"/>
      <c r="V73" s="15" t="s">
        <v>49</v>
      </c>
      <c r="W73" s="15">
        <v>37</v>
      </c>
      <c r="X73" s="15" t="s">
        <v>312</v>
      </c>
      <c r="Y73" s="15" t="s">
        <v>313</v>
      </c>
    </row>
    <row r="74" spans="1:25" ht="16.2" x14ac:dyDescent="0.3">
      <c r="A74" s="1" t="s">
        <v>314</v>
      </c>
      <c r="B74" s="1"/>
      <c r="C74" s="1"/>
      <c r="D74" s="1"/>
      <c r="E74" s="1"/>
      <c r="F74" s="1"/>
      <c r="G74" s="2"/>
      <c r="H74" s="2"/>
      <c r="I74" s="2"/>
      <c r="J74" s="2"/>
      <c r="K74" s="2"/>
      <c r="L74" s="2"/>
      <c r="M74" s="2"/>
      <c r="N74" s="2"/>
      <c r="O74" s="14" t="b">
        <v>1</v>
      </c>
      <c r="P74" s="14" t="b">
        <v>0</v>
      </c>
      <c r="Q74" s="13">
        <f t="shared" si="1"/>
        <v>1</v>
      </c>
      <c r="R74" s="15"/>
      <c r="S74" s="3"/>
      <c r="T74" s="3"/>
      <c r="U74" s="4"/>
      <c r="V74" s="15" t="s">
        <v>59</v>
      </c>
      <c r="W74" s="15">
        <v>33</v>
      </c>
      <c r="X74" s="15" t="s">
        <v>315</v>
      </c>
      <c r="Y74" s="3"/>
    </row>
    <row r="75" spans="1:25" ht="16.2" x14ac:dyDescent="0.3">
      <c r="A75" s="1" t="s">
        <v>316</v>
      </c>
      <c r="B75" s="1"/>
      <c r="C75" s="1"/>
      <c r="D75" s="1"/>
      <c r="E75" s="1"/>
      <c r="F75" s="1"/>
      <c r="G75" s="2"/>
      <c r="H75" s="2"/>
      <c r="I75" s="2"/>
      <c r="J75" s="2"/>
      <c r="K75" s="2"/>
      <c r="L75" s="2"/>
      <c r="M75" s="2"/>
      <c r="N75" s="2"/>
      <c r="O75" s="14" t="b">
        <v>1</v>
      </c>
      <c r="P75" s="14" t="b">
        <v>0</v>
      </c>
      <c r="Q75" s="13">
        <f t="shared" si="1"/>
        <v>1</v>
      </c>
      <c r="R75" s="15"/>
      <c r="S75" s="3"/>
      <c r="T75" s="3"/>
      <c r="U75" s="4"/>
      <c r="V75" s="15" t="s">
        <v>49</v>
      </c>
      <c r="W75" s="15">
        <v>28</v>
      </c>
      <c r="X75" s="15" t="s">
        <v>317</v>
      </c>
      <c r="Y75" s="3"/>
    </row>
    <row r="76" spans="1:25" ht="16.2" x14ac:dyDescent="0.3">
      <c r="A76" s="1" t="s">
        <v>318</v>
      </c>
      <c r="B76" s="1"/>
      <c r="C76" s="1"/>
      <c r="D76" s="1"/>
      <c r="E76" s="1"/>
      <c r="F76" s="1"/>
      <c r="G76" s="2"/>
      <c r="H76" s="2"/>
      <c r="I76" s="2"/>
      <c r="J76" s="2"/>
      <c r="K76" s="2"/>
      <c r="L76" s="2"/>
      <c r="M76" s="2"/>
      <c r="N76" s="2"/>
      <c r="O76" s="14" t="b">
        <v>0</v>
      </c>
      <c r="P76" s="14" t="b">
        <v>1</v>
      </c>
      <c r="Q76" s="13">
        <f t="shared" si="1"/>
        <v>1</v>
      </c>
      <c r="R76" s="15" t="s">
        <v>58</v>
      </c>
      <c r="S76" s="3"/>
      <c r="T76" s="3"/>
      <c r="U76" s="4"/>
      <c r="V76" s="15" t="s">
        <v>49</v>
      </c>
      <c r="W76" s="15">
        <v>35</v>
      </c>
      <c r="X76" s="15" t="s">
        <v>319</v>
      </c>
      <c r="Y76" s="3"/>
    </row>
    <row r="77" spans="1:25" ht="16.2" x14ac:dyDescent="0.3">
      <c r="A77" s="1" t="s">
        <v>320</v>
      </c>
      <c r="B77" s="1"/>
      <c r="C77" s="1"/>
      <c r="D77" s="1"/>
      <c r="E77" s="1"/>
      <c r="F77" s="1"/>
      <c r="G77" s="2"/>
      <c r="H77" s="2"/>
      <c r="I77" s="2"/>
      <c r="J77" s="2"/>
      <c r="K77" s="2"/>
      <c r="L77" s="2"/>
      <c r="M77" s="2"/>
      <c r="N77" s="2"/>
      <c r="O77" s="14" t="b">
        <v>0</v>
      </c>
      <c r="P77" s="14" t="b">
        <v>1</v>
      </c>
      <c r="Q77" s="13">
        <f t="shared" si="1"/>
        <v>1</v>
      </c>
      <c r="R77" s="15" t="s">
        <v>58</v>
      </c>
      <c r="S77" s="3"/>
      <c r="T77" s="3"/>
      <c r="U77" s="4"/>
      <c r="V77" s="15" t="s">
        <v>49</v>
      </c>
      <c r="W77" s="15">
        <v>28</v>
      </c>
      <c r="X77" s="15" t="s">
        <v>321</v>
      </c>
      <c r="Y77" s="15" t="s">
        <v>322</v>
      </c>
    </row>
    <row r="78" spans="1:25" ht="16.2" x14ac:dyDescent="0.3">
      <c r="A78" s="1"/>
      <c r="B78" s="1"/>
      <c r="C78" s="1"/>
      <c r="D78" s="1"/>
      <c r="E78" s="1"/>
      <c r="F78" s="1"/>
      <c r="G78" s="2"/>
      <c r="H78" s="2"/>
      <c r="I78" s="2"/>
      <c r="J78" s="2"/>
      <c r="K78" s="2"/>
      <c r="L78" s="2"/>
      <c r="M78" s="2"/>
      <c r="N78" s="2"/>
      <c r="O78" s="14"/>
      <c r="P78" s="14"/>
      <c r="Q78" s="1"/>
      <c r="R78" s="3"/>
      <c r="S78" s="3"/>
      <c r="T78" s="3"/>
      <c r="U78" s="4"/>
      <c r="V78" s="15"/>
      <c r="W78" s="15"/>
      <c r="X78" s="15"/>
      <c r="Y78" s="3"/>
    </row>
    <row r="79" spans="1:25" ht="16.2" x14ac:dyDescent="0.3">
      <c r="A79" s="1"/>
      <c r="B79" s="1"/>
      <c r="C79" s="1"/>
      <c r="D79" s="1"/>
      <c r="E79" s="1"/>
      <c r="F79" s="1"/>
      <c r="G79" s="2"/>
      <c r="H79" s="2"/>
      <c r="I79" s="2"/>
      <c r="J79" s="2"/>
      <c r="K79" s="2"/>
      <c r="L79" s="2"/>
      <c r="M79" s="2"/>
      <c r="N79" s="2"/>
      <c r="O79" s="2"/>
      <c r="P79" s="2"/>
      <c r="Q79" s="1"/>
      <c r="R79" s="3"/>
      <c r="S79" s="3"/>
      <c r="T79" s="3"/>
      <c r="U79" s="4"/>
      <c r="V79" s="15"/>
      <c r="W79" s="24">
        <f>AVERAGE(W5:W77)</f>
        <v>32.269230769230766</v>
      </c>
      <c r="X79" s="15"/>
      <c r="Y79" s="3"/>
    </row>
  </sheetData>
  <autoFilter ref="A1:Q77" xr:uid="{00000000-0009-0000-0000-000000000000}">
    <filterColumn colId="16">
      <filters>
        <filter val="1"/>
        <filter val="2"/>
        <filter val="3"/>
        <filter val="4"/>
        <filter val="5"/>
      </filters>
    </filterColumn>
  </autoFilter>
  <conditionalFormatting sqref="Q1:Q939">
    <cfRule type="cellIs" dxfId="33" priority="1" operator="equal">
      <formula>2</formula>
    </cfRule>
    <cfRule type="cellIs" dxfId="32" priority="2" operator="equal">
      <formula>3</formula>
    </cfRule>
    <cfRule type="cellIs" dxfId="31" priority="3" operator="equal">
      <formula>1</formula>
    </cfRule>
  </conditionalFormatting>
  <dataValidations count="2">
    <dataValidation type="list" allowBlank="1" showErrorMessage="1" sqref="T5:T77" xr:uid="{00000000-0002-0000-0000-000000000000}">
      <formula1>"Very interested,Slightly interested ,Neutral ,Slightly uninterested ,Very uninterested "</formula1>
    </dataValidation>
    <dataValidation type="list" allowBlank="1" showErrorMessage="1" sqref="R2:R3 R5:R77" xr:uid="{00000000-0002-0000-0000-000001000000}">
      <formula1>"Social Introvert ,Social Extrovert"</formula1>
    </dataValidation>
  </dataValidations>
  <pageMargins left="0.7" right="0.7" top="0.75" bottom="0.75" header="0" footer="0"/>
  <pageSetup orientation="landscape"/>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9900"/>
  </sheetPr>
  <dimension ref="A1:T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1796875" defaultRowHeight="15.75" customHeight="1" x14ac:dyDescent="0.2"/>
  <cols>
    <col min="1" max="1" width="26.1796875" customWidth="1"/>
    <col min="2" max="2" width="11.453125" hidden="1" customWidth="1"/>
    <col min="3" max="3" width="17.6328125" hidden="1" customWidth="1"/>
    <col min="4" max="4" width="15.08984375" hidden="1" customWidth="1"/>
    <col min="5" max="5" width="13.1796875" hidden="1" customWidth="1"/>
    <col min="6" max="6" width="24.54296875" hidden="1" customWidth="1"/>
    <col min="7" max="7" width="15.90625" hidden="1" customWidth="1"/>
    <col min="8" max="8" width="11.36328125" customWidth="1"/>
    <col min="9" max="9" width="15.90625" customWidth="1"/>
    <col min="10" max="10" width="7.54296875" customWidth="1"/>
    <col min="11" max="11" width="14.1796875" customWidth="1"/>
    <col min="12" max="12" width="12.453125" customWidth="1"/>
    <col min="13" max="13" width="10.36328125" customWidth="1"/>
    <col min="14" max="14" width="6.81640625" customWidth="1"/>
    <col min="15" max="15" width="8.54296875" customWidth="1"/>
    <col min="16" max="16" width="17.08984375" customWidth="1"/>
    <col min="17" max="17" width="11.1796875" customWidth="1"/>
    <col min="18" max="18" width="26.81640625" customWidth="1"/>
    <col min="19" max="19" width="20.6328125" customWidth="1"/>
    <col min="20" max="20" width="31.08984375" customWidth="1"/>
    <col min="21" max="21" width="6.81640625" customWidth="1"/>
    <col min="22" max="22" width="13" customWidth="1"/>
    <col min="23" max="26" width="6.81640625" customWidth="1"/>
  </cols>
  <sheetData>
    <row r="1" spans="1:20" ht="16.2" x14ac:dyDescent="0.3">
      <c r="A1" s="1" t="s">
        <v>323</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1" t="s">
        <v>16</v>
      </c>
      <c r="R1" s="25" t="s">
        <v>384</v>
      </c>
      <c r="S1" s="15" t="s">
        <v>385</v>
      </c>
      <c r="T1" s="15" t="s">
        <v>373</v>
      </c>
    </row>
    <row r="2" spans="1:20" ht="16.2" x14ac:dyDescent="0.3">
      <c r="A2" s="13" t="s">
        <v>70</v>
      </c>
      <c r="B2" s="13" t="s">
        <v>71</v>
      </c>
      <c r="C2" s="13" t="s">
        <v>72</v>
      </c>
      <c r="D2" s="13" t="s">
        <v>73</v>
      </c>
      <c r="E2" s="13" t="s">
        <v>74</v>
      </c>
      <c r="F2" s="13" t="s">
        <v>75</v>
      </c>
      <c r="G2" s="14" t="b">
        <v>1</v>
      </c>
      <c r="H2" s="14" t="b">
        <v>0</v>
      </c>
      <c r="I2" s="14" t="b">
        <v>0</v>
      </c>
      <c r="J2" s="14" t="b">
        <v>1</v>
      </c>
      <c r="K2" s="14" t="b">
        <v>0</v>
      </c>
      <c r="L2" s="14" t="b">
        <v>0</v>
      </c>
      <c r="M2" s="14" t="b">
        <v>0</v>
      </c>
      <c r="N2" s="14" t="b">
        <v>0</v>
      </c>
      <c r="O2" s="14" t="b">
        <v>0</v>
      </c>
      <c r="P2" s="14" t="b">
        <v>0</v>
      </c>
      <c r="Q2" s="13">
        <f t="shared" ref="Q2:Q37" si="0">COUNTIF(H2:P2,TRUE)</f>
        <v>1</v>
      </c>
      <c r="R2" s="25"/>
      <c r="S2" s="15" t="b">
        <v>0</v>
      </c>
      <c r="T2" s="15"/>
    </row>
    <row r="3" spans="1:20" ht="16.2" x14ac:dyDescent="0.3">
      <c r="A3" s="13" t="s">
        <v>78</v>
      </c>
      <c r="B3" s="1"/>
      <c r="C3" s="1"/>
      <c r="D3" s="1"/>
      <c r="E3" s="1"/>
      <c r="F3" s="1"/>
      <c r="G3" s="2"/>
      <c r="H3" s="2" t="b">
        <v>0</v>
      </c>
      <c r="I3" s="2" t="b">
        <v>0</v>
      </c>
      <c r="J3" s="2" t="b">
        <v>0</v>
      </c>
      <c r="K3" s="2" t="b">
        <v>0</v>
      </c>
      <c r="L3" s="2" t="b">
        <v>0</v>
      </c>
      <c r="M3" s="2" t="b">
        <v>1</v>
      </c>
      <c r="N3" s="2" t="b">
        <v>0</v>
      </c>
      <c r="O3" s="2" t="b">
        <v>0</v>
      </c>
      <c r="P3" s="2" t="b">
        <v>0</v>
      </c>
      <c r="Q3" s="13">
        <f t="shared" si="0"/>
        <v>1</v>
      </c>
      <c r="R3" s="25"/>
      <c r="S3" s="15" t="b">
        <v>0</v>
      </c>
      <c r="T3" s="15"/>
    </row>
    <row r="4" spans="1:20" ht="16.2" x14ac:dyDescent="0.3">
      <c r="A4" s="13" t="s">
        <v>94</v>
      </c>
      <c r="B4" s="13" t="s">
        <v>95</v>
      </c>
      <c r="C4" s="13" t="s">
        <v>96</v>
      </c>
      <c r="D4" s="13" t="s">
        <v>97</v>
      </c>
      <c r="E4" s="13" t="s">
        <v>27</v>
      </c>
      <c r="F4" s="13" t="s">
        <v>28</v>
      </c>
      <c r="G4" s="14" t="b">
        <v>0</v>
      </c>
      <c r="H4" s="14" t="b">
        <v>0</v>
      </c>
      <c r="I4" s="14" t="b">
        <v>0</v>
      </c>
      <c r="J4" s="14" t="b">
        <v>0</v>
      </c>
      <c r="K4" s="14" t="b">
        <v>0</v>
      </c>
      <c r="L4" s="14" t="b">
        <v>1</v>
      </c>
      <c r="M4" s="14" t="b">
        <v>0</v>
      </c>
      <c r="N4" s="14" t="b">
        <v>0</v>
      </c>
      <c r="O4" s="14" t="b">
        <v>0</v>
      </c>
      <c r="P4" s="14" t="b">
        <v>0</v>
      </c>
      <c r="Q4" s="13">
        <f t="shared" si="0"/>
        <v>1</v>
      </c>
      <c r="R4" s="25"/>
      <c r="S4" s="15" t="b">
        <v>0</v>
      </c>
      <c r="T4" s="15"/>
    </row>
    <row r="5" spans="1:20" ht="16.2" x14ac:dyDescent="0.3">
      <c r="A5" s="13" t="s">
        <v>110</v>
      </c>
      <c r="B5" s="13" t="s">
        <v>111</v>
      </c>
      <c r="C5" s="13" t="s">
        <v>112</v>
      </c>
      <c r="D5" s="13" t="s">
        <v>113</v>
      </c>
      <c r="E5" s="13" t="s">
        <v>104</v>
      </c>
      <c r="F5" s="13" t="s">
        <v>75</v>
      </c>
      <c r="G5" s="14" t="b">
        <v>1</v>
      </c>
      <c r="H5" s="14" t="b">
        <v>0</v>
      </c>
      <c r="I5" s="14" t="b">
        <v>1</v>
      </c>
      <c r="J5" s="14" t="b">
        <v>0</v>
      </c>
      <c r="K5" s="14" t="b">
        <v>0</v>
      </c>
      <c r="L5" s="14" t="b">
        <v>0</v>
      </c>
      <c r="M5" s="14" t="b">
        <v>0</v>
      </c>
      <c r="N5" s="14" t="b">
        <v>0</v>
      </c>
      <c r="O5" s="14" t="b">
        <v>0</v>
      </c>
      <c r="P5" s="14" t="b">
        <v>0</v>
      </c>
      <c r="Q5" s="13">
        <f t="shared" si="0"/>
        <v>1</v>
      </c>
      <c r="R5" s="25"/>
      <c r="S5" s="15" t="b">
        <v>0</v>
      </c>
      <c r="T5" s="15"/>
    </row>
    <row r="6" spans="1:20" ht="16.2" x14ac:dyDescent="0.3">
      <c r="A6" s="13" t="s">
        <v>115</v>
      </c>
      <c r="B6" s="13"/>
      <c r="C6" s="13"/>
      <c r="D6" s="13"/>
      <c r="E6" s="13"/>
      <c r="F6" s="13"/>
      <c r="G6" s="14"/>
      <c r="H6" s="14" t="b">
        <v>0</v>
      </c>
      <c r="I6" s="14" t="b">
        <v>0</v>
      </c>
      <c r="J6" s="14" t="b">
        <v>0</v>
      </c>
      <c r="K6" s="14" t="b">
        <v>1</v>
      </c>
      <c r="L6" s="14" t="b">
        <v>0</v>
      </c>
      <c r="M6" s="14" t="b">
        <v>0</v>
      </c>
      <c r="N6" s="14" t="b">
        <v>0</v>
      </c>
      <c r="O6" s="14" t="b">
        <v>0</v>
      </c>
      <c r="P6" s="14" t="b">
        <v>0</v>
      </c>
      <c r="Q6" s="13">
        <f t="shared" si="0"/>
        <v>1</v>
      </c>
      <c r="R6" s="25"/>
      <c r="S6" s="15" t="b">
        <v>0</v>
      </c>
      <c r="T6" s="15"/>
    </row>
    <row r="7" spans="1:20" ht="16.2" x14ac:dyDescent="0.3">
      <c r="A7" s="13" t="s">
        <v>117</v>
      </c>
      <c r="B7" s="13"/>
      <c r="C7" s="13"/>
      <c r="D7" s="13"/>
      <c r="E7" s="13"/>
      <c r="F7" s="13"/>
      <c r="G7" s="14"/>
      <c r="H7" s="14" t="b">
        <v>0</v>
      </c>
      <c r="I7" s="14" t="b">
        <v>0</v>
      </c>
      <c r="J7" s="14" t="b">
        <v>0</v>
      </c>
      <c r="K7" s="14" t="b">
        <v>1</v>
      </c>
      <c r="L7" s="14" t="b">
        <v>0</v>
      </c>
      <c r="M7" s="14" t="b">
        <v>0</v>
      </c>
      <c r="N7" s="14" t="b">
        <v>0</v>
      </c>
      <c r="O7" s="14" t="b">
        <v>0</v>
      </c>
      <c r="P7" s="14" t="b">
        <v>0</v>
      </c>
      <c r="Q7" s="13">
        <f t="shared" si="0"/>
        <v>1</v>
      </c>
      <c r="R7" s="25"/>
      <c r="S7" s="15" t="b">
        <v>0</v>
      </c>
      <c r="T7" s="15"/>
    </row>
    <row r="8" spans="1:20" ht="16.2" x14ac:dyDescent="0.3">
      <c r="A8" s="13" t="s">
        <v>124</v>
      </c>
      <c r="B8" s="13"/>
      <c r="C8" s="13"/>
      <c r="D8" s="13"/>
      <c r="E8" s="13"/>
      <c r="F8" s="13"/>
      <c r="G8" s="14"/>
      <c r="H8" s="14" t="b">
        <v>0</v>
      </c>
      <c r="I8" s="14" t="b">
        <v>0</v>
      </c>
      <c r="J8" s="14" t="b">
        <v>0</v>
      </c>
      <c r="K8" s="14" t="b">
        <v>0</v>
      </c>
      <c r="L8" s="14" t="b">
        <v>1</v>
      </c>
      <c r="M8" s="14" t="b">
        <v>0</v>
      </c>
      <c r="N8" s="14" t="b">
        <v>0</v>
      </c>
      <c r="O8" s="14" t="b">
        <v>0</v>
      </c>
      <c r="P8" s="14" t="b">
        <v>0</v>
      </c>
      <c r="Q8" s="13">
        <f t="shared" si="0"/>
        <v>1</v>
      </c>
      <c r="R8" s="25"/>
      <c r="S8" s="15" t="b">
        <v>0</v>
      </c>
      <c r="T8" s="15"/>
    </row>
    <row r="9" spans="1:20" ht="16.2" x14ac:dyDescent="0.3">
      <c r="A9" s="13" t="s">
        <v>130</v>
      </c>
      <c r="B9" s="13"/>
      <c r="C9" s="13"/>
      <c r="D9" s="13" t="s">
        <v>131</v>
      </c>
      <c r="E9" s="13" t="s">
        <v>132</v>
      </c>
      <c r="F9" s="13" t="s">
        <v>133</v>
      </c>
      <c r="G9" s="14" t="b">
        <v>1</v>
      </c>
      <c r="H9" s="14" t="b">
        <v>0</v>
      </c>
      <c r="I9" s="14" t="b">
        <v>0</v>
      </c>
      <c r="J9" s="14" t="b">
        <v>0</v>
      </c>
      <c r="K9" s="14" t="b">
        <v>0</v>
      </c>
      <c r="L9" s="14" t="b">
        <v>0</v>
      </c>
      <c r="M9" s="14" t="b">
        <v>0</v>
      </c>
      <c r="N9" s="14" t="b">
        <v>0</v>
      </c>
      <c r="O9" s="14" t="b">
        <v>1</v>
      </c>
      <c r="P9" s="14" t="b">
        <v>0</v>
      </c>
      <c r="Q9" s="13">
        <f t="shared" si="0"/>
        <v>1</v>
      </c>
      <c r="R9" s="25"/>
      <c r="S9" s="15" t="b">
        <v>0</v>
      </c>
      <c r="T9" s="15"/>
    </row>
    <row r="10" spans="1:20" ht="16.2" x14ac:dyDescent="0.3">
      <c r="A10" s="13" t="s">
        <v>145</v>
      </c>
      <c r="B10" s="13" t="s">
        <v>146</v>
      </c>
      <c r="C10" s="13" t="s">
        <v>147</v>
      </c>
      <c r="D10" s="13" t="s">
        <v>148</v>
      </c>
      <c r="E10" s="13" t="s">
        <v>33</v>
      </c>
      <c r="F10" s="13" t="s">
        <v>34</v>
      </c>
      <c r="G10" s="14" t="b">
        <v>1</v>
      </c>
      <c r="H10" s="14" t="b">
        <v>0</v>
      </c>
      <c r="I10" s="14" t="b">
        <v>1</v>
      </c>
      <c r="J10" s="14" t="b">
        <v>0</v>
      </c>
      <c r="K10" s="14" t="b">
        <v>0</v>
      </c>
      <c r="L10" s="14" t="b">
        <v>0</v>
      </c>
      <c r="M10" s="14" t="b">
        <v>0</v>
      </c>
      <c r="N10" s="14" t="b">
        <v>0</v>
      </c>
      <c r="O10" s="14" t="b">
        <v>0</v>
      </c>
      <c r="P10" s="14" t="b">
        <v>0</v>
      </c>
      <c r="Q10" s="13">
        <f t="shared" si="0"/>
        <v>1</v>
      </c>
      <c r="R10" s="25"/>
      <c r="S10" s="15" t="b">
        <v>0</v>
      </c>
      <c r="T10" s="15"/>
    </row>
    <row r="11" spans="1:20" ht="16.2" x14ac:dyDescent="0.3">
      <c r="A11" s="13" t="s">
        <v>150</v>
      </c>
      <c r="B11" s="1"/>
      <c r="C11" s="1"/>
      <c r="D11" s="1"/>
      <c r="E11" s="1"/>
      <c r="F11" s="1"/>
      <c r="G11" s="2"/>
      <c r="H11" s="2" t="b">
        <v>0</v>
      </c>
      <c r="I11" s="2" t="b">
        <v>0</v>
      </c>
      <c r="J11" s="2" t="b">
        <v>0</v>
      </c>
      <c r="K11" s="2" t="b">
        <v>0</v>
      </c>
      <c r="L11" s="2" t="b">
        <v>0</v>
      </c>
      <c r="M11" s="2" t="b">
        <v>1</v>
      </c>
      <c r="N11" s="2" t="b">
        <v>0</v>
      </c>
      <c r="O11" s="2" t="b">
        <v>0</v>
      </c>
      <c r="P11" s="2" t="b">
        <v>0</v>
      </c>
      <c r="Q11" s="13">
        <f t="shared" si="0"/>
        <v>1</v>
      </c>
      <c r="R11" s="25"/>
      <c r="S11" s="15" t="b">
        <v>0</v>
      </c>
      <c r="T11" s="15"/>
    </row>
    <row r="12" spans="1:20" ht="16.2" x14ac:dyDescent="0.3">
      <c r="A12" s="13" t="s">
        <v>152</v>
      </c>
      <c r="B12" s="13"/>
      <c r="C12" s="13"/>
      <c r="D12" s="13"/>
      <c r="E12" s="13"/>
      <c r="F12" s="13"/>
      <c r="G12" s="14"/>
      <c r="H12" s="14" t="b">
        <v>0</v>
      </c>
      <c r="I12" s="14" t="b">
        <v>0</v>
      </c>
      <c r="J12" s="14" t="b">
        <v>0</v>
      </c>
      <c r="K12" s="14" t="b">
        <v>1</v>
      </c>
      <c r="L12" s="14" t="b">
        <v>0</v>
      </c>
      <c r="M12" s="14" t="b">
        <v>1</v>
      </c>
      <c r="N12" s="14" t="b">
        <v>0</v>
      </c>
      <c r="O12" s="14" t="b">
        <v>0</v>
      </c>
      <c r="P12" s="14" t="b">
        <v>0</v>
      </c>
      <c r="Q12" s="13">
        <f t="shared" si="0"/>
        <v>2</v>
      </c>
      <c r="R12" s="25"/>
      <c r="S12" s="15" t="b">
        <v>0</v>
      </c>
      <c r="T12" s="15"/>
    </row>
    <row r="13" spans="1:20" ht="16.2" x14ac:dyDescent="0.3">
      <c r="A13" s="13" t="s">
        <v>158</v>
      </c>
      <c r="B13" s="13"/>
      <c r="C13" s="13"/>
      <c r="D13" s="13" t="s">
        <v>159</v>
      </c>
      <c r="E13" s="13" t="s">
        <v>27</v>
      </c>
      <c r="F13" s="13" t="s">
        <v>28</v>
      </c>
      <c r="G13" s="14" t="b">
        <v>1</v>
      </c>
      <c r="H13" s="14" t="b">
        <v>1</v>
      </c>
      <c r="I13" s="14" t="b">
        <v>0</v>
      </c>
      <c r="J13" s="14" t="b">
        <v>0</v>
      </c>
      <c r="K13" s="14" t="b">
        <v>0</v>
      </c>
      <c r="L13" s="14" t="b">
        <v>0</v>
      </c>
      <c r="M13" s="14" t="b">
        <v>0</v>
      </c>
      <c r="N13" s="14" t="b">
        <v>0</v>
      </c>
      <c r="O13" s="14" t="b">
        <v>0</v>
      </c>
      <c r="P13" s="14" t="b">
        <v>0</v>
      </c>
      <c r="Q13" s="13">
        <f t="shared" si="0"/>
        <v>1</v>
      </c>
      <c r="R13" s="25"/>
      <c r="S13" s="15" t="b">
        <v>0</v>
      </c>
      <c r="T13" s="15"/>
    </row>
    <row r="14" spans="1:20" ht="16.2" x14ac:dyDescent="0.3">
      <c r="A14" s="13" t="s">
        <v>162</v>
      </c>
      <c r="B14" s="13"/>
      <c r="C14" s="13"/>
      <c r="D14" s="13"/>
      <c r="E14" s="13"/>
      <c r="F14" s="13"/>
      <c r="G14" s="14" t="s">
        <v>160</v>
      </c>
      <c r="H14" s="14" t="b">
        <v>0</v>
      </c>
      <c r="I14" s="14" t="b">
        <v>0</v>
      </c>
      <c r="J14" s="14" t="b">
        <v>1</v>
      </c>
      <c r="K14" s="14" t="b">
        <v>0</v>
      </c>
      <c r="L14" s="14" t="b">
        <v>0</v>
      </c>
      <c r="M14" s="14" t="b">
        <v>0</v>
      </c>
      <c r="N14" s="14" t="b">
        <v>0</v>
      </c>
      <c r="O14" s="14" t="b">
        <v>0</v>
      </c>
      <c r="P14" s="14" t="b">
        <v>0</v>
      </c>
      <c r="Q14" s="13">
        <f t="shared" si="0"/>
        <v>1</v>
      </c>
      <c r="R14" s="25"/>
      <c r="S14" s="15" t="b">
        <v>0</v>
      </c>
      <c r="T14" s="15"/>
    </row>
    <row r="15" spans="1:20" ht="16.2" x14ac:dyDescent="0.3">
      <c r="A15" s="13" t="s">
        <v>164</v>
      </c>
      <c r="B15" s="13"/>
      <c r="C15" s="13"/>
      <c r="D15" s="13" t="s">
        <v>165</v>
      </c>
      <c r="E15" s="13" t="s">
        <v>132</v>
      </c>
      <c r="F15" s="13" t="s">
        <v>133</v>
      </c>
      <c r="G15" s="14" t="b">
        <v>1</v>
      </c>
      <c r="H15" s="14" t="b">
        <v>1</v>
      </c>
      <c r="I15" s="14" t="b">
        <v>0</v>
      </c>
      <c r="J15" s="14" t="b">
        <v>0</v>
      </c>
      <c r="K15" s="14" t="b">
        <v>0</v>
      </c>
      <c r="L15" s="14" t="b">
        <v>0</v>
      </c>
      <c r="M15" s="14" t="b">
        <v>0</v>
      </c>
      <c r="N15" s="14" t="b">
        <v>0</v>
      </c>
      <c r="O15" s="14" t="b">
        <v>0</v>
      </c>
      <c r="P15" s="14" t="b">
        <v>0</v>
      </c>
      <c r="Q15" s="13">
        <f t="shared" si="0"/>
        <v>1</v>
      </c>
      <c r="R15" s="25"/>
      <c r="S15" s="15" t="b">
        <v>0</v>
      </c>
      <c r="T15" s="15"/>
    </row>
    <row r="16" spans="1:20" ht="16.2" x14ac:dyDescent="0.3">
      <c r="A16" s="13" t="s">
        <v>168</v>
      </c>
      <c r="B16" s="13" t="s">
        <v>169</v>
      </c>
      <c r="C16" s="13" t="s">
        <v>170</v>
      </c>
      <c r="D16" s="13" t="s">
        <v>171</v>
      </c>
      <c r="E16" s="13" t="s">
        <v>74</v>
      </c>
      <c r="F16" s="13" t="s">
        <v>75</v>
      </c>
      <c r="G16" s="14" t="b">
        <v>1</v>
      </c>
      <c r="H16" s="14" t="b">
        <v>0</v>
      </c>
      <c r="I16" s="14" t="b">
        <v>0</v>
      </c>
      <c r="J16" s="14" t="b">
        <v>1</v>
      </c>
      <c r="K16" s="14" t="b">
        <v>0</v>
      </c>
      <c r="L16" s="14" t="b">
        <v>0</v>
      </c>
      <c r="M16" s="14" t="b">
        <v>0</v>
      </c>
      <c r="N16" s="14" t="b">
        <v>0</v>
      </c>
      <c r="O16" s="14" t="b">
        <v>0</v>
      </c>
      <c r="P16" s="14" t="b">
        <v>0</v>
      </c>
      <c r="Q16" s="13">
        <f t="shared" si="0"/>
        <v>1</v>
      </c>
      <c r="R16" s="25"/>
      <c r="S16" s="15" t="b">
        <v>0</v>
      </c>
      <c r="T16" s="15"/>
    </row>
    <row r="17" spans="1:20" ht="16.2" x14ac:dyDescent="0.3">
      <c r="A17" s="13" t="s">
        <v>172</v>
      </c>
      <c r="B17" s="13"/>
      <c r="C17" s="20">
        <f>4407537813245</f>
        <v>4407537813245</v>
      </c>
      <c r="D17" s="13" t="s">
        <v>173</v>
      </c>
      <c r="E17" s="13" t="s">
        <v>132</v>
      </c>
      <c r="F17" s="13"/>
      <c r="G17" s="14" t="b">
        <v>1</v>
      </c>
      <c r="H17" s="14" t="b">
        <v>0</v>
      </c>
      <c r="I17" s="14" t="b">
        <v>0</v>
      </c>
      <c r="J17" s="14" t="b">
        <v>1</v>
      </c>
      <c r="K17" s="14" t="b">
        <v>0</v>
      </c>
      <c r="L17" s="14" t="b">
        <v>0</v>
      </c>
      <c r="M17" s="14" t="b">
        <v>0</v>
      </c>
      <c r="N17" s="14" t="b">
        <v>0</v>
      </c>
      <c r="O17" s="14" t="b">
        <v>0</v>
      </c>
      <c r="P17" s="14" t="b">
        <v>0</v>
      </c>
      <c r="Q17" s="13">
        <f t="shared" si="0"/>
        <v>1</v>
      </c>
      <c r="R17" s="25"/>
      <c r="S17" s="15" t="b">
        <v>0</v>
      </c>
      <c r="T17" s="15"/>
    </row>
    <row r="18" spans="1:20" ht="16.2" x14ac:dyDescent="0.3">
      <c r="A18" s="13" t="s">
        <v>198</v>
      </c>
      <c r="B18" s="13"/>
      <c r="C18" s="13"/>
      <c r="D18" s="13"/>
      <c r="E18" s="13"/>
      <c r="F18" s="13"/>
      <c r="G18" s="14"/>
      <c r="H18" s="14" t="b">
        <v>0</v>
      </c>
      <c r="I18" s="14" t="b">
        <v>0</v>
      </c>
      <c r="J18" s="14" t="b">
        <v>0</v>
      </c>
      <c r="K18" s="14" t="b">
        <v>1</v>
      </c>
      <c r="L18" s="14" t="b">
        <v>0</v>
      </c>
      <c r="M18" s="14" t="b">
        <v>0</v>
      </c>
      <c r="N18" s="14" t="b">
        <v>0</v>
      </c>
      <c r="O18" s="14" t="b">
        <v>0</v>
      </c>
      <c r="P18" s="14" t="b">
        <v>0</v>
      </c>
      <c r="Q18" s="13">
        <f t="shared" si="0"/>
        <v>1</v>
      </c>
      <c r="R18" s="25"/>
      <c r="S18" s="15" t="b">
        <v>0</v>
      </c>
      <c r="T18" s="15"/>
    </row>
    <row r="19" spans="1:20" ht="16.2" x14ac:dyDescent="0.3">
      <c r="A19" s="13" t="s">
        <v>206</v>
      </c>
      <c r="B19" s="13"/>
      <c r="C19" s="20">
        <v>7599463432</v>
      </c>
      <c r="D19" s="13" t="s">
        <v>207</v>
      </c>
      <c r="E19" s="13" t="s">
        <v>33</v>
      </c>
      <c r="F19" s="13"/>
      <c r="G19" s="14" t="b">
        <v>1</v>
      </c>
      <c r="H19" s="14" t="b">
        <v>0</v>
      </c>
      <c r="I19" s="14" t="b">
        <v>0</v>
      </c>
      <c r="J19" s="14" t="b">
        <v>1</v>
      </c>
      <c r="K19" s="14" t="b">
        <v>0</v>
      </c>
      <c r="L19" s="14" t="b">
        <v>0</v>
      </c>
      <c r="M19" s="14" t="b">
        <v>0</v>
      </c>
      <c r="N19" s="14" t="b">
        <v>0</v>
      </c>
      <c r="O19" s="14" t="b">
        <v>0</v>
      </c>
      <c r="P19" s="14" t="b">
        <v>0</v>
      </c>
      <c r="Q19" s="13">
        <f t="shared" si="0"/>
        <v>1</v>
      </c>
      <c r="R19" s="25"/>
      <c r="S19" s="15" t="b">
        <v>0</v>
      </c>
      <c r="T19" s="15"/>
    </row>
    <row r="20" spans="1:20" ht="16.2" x14ac:dyDescent="0.3">
      <c r="A20" s="13" t="s">
        <v>217</v>
      </c>
      <c r="B20" s="13" t="s">
        <v>218</v>
      </c>
      <c r="C20" s="13" t="s">
        <v>219</v>
      </c>
      <c r="D20" s="13" t="s">
        <v>220</v>
      </c>
      <c r="E20" s="13" t="s">
        <v>74</v>
      </c>
      <c r="F20" s="13" t="s">
        <v>75</v>
      </c>
      <c r="G20" s="14" t="b">
        <v>1</v>
      </c>
      <c r="H20" s="14" t="b">
        <v>0</v>
      </c>
      <c r="I20" s="14" t="b">
        <v>0</v>
      </c>
      <c r="J20" s="14" t="b">
        <v>1</v>
      </c>
      <c r="K20" s="14" t="b">
        <v>0</v>
      </c>
      <c r="L20" s="14" t="b">
        <v>0</v>
      </c>
      <c r="M20" s="14" t="b">
        <v>0</v>
      </c>
      <c r="N20" s="14" t="b">
        <v>0</v>
      </c>
      <c r="O20" s="14" t="b">
        <v>0</v>
      </c>
      <c r="P20" s="14" t="b">
        <v>0</v>
      </c>
      <c r="Q20" s="13">
        <f t="shared" si="0"/>
        <v>1</v>
      </c>
      <c r="R20" s="25"/>
      <c r="S20" s="15" t="b">
        <v>0</v>
      </c>
      <c r="T20" s="15"/>
    </row>
    <row r="21" spans="1:20" ht="16.2" x14ac:dyDescent="0.3">
      <c r="A21" s="13" t="s">
        <v>222</v>
      </c>
      <c r="B21" s="13"/>
      <c r="C21" s="13"/>
      <c r="D21" s="13" t="s">
        <v>223</v>
      </c>
      <c r="E21" s="13" t="s">
        <v>27</v>
      </c>
      <c r="F21" s="13" t="s">
        <v>28</v>
      </c>
      <c r="G21" s="14" t="b">
        <v>1</v>
      </c>
      <c r="H21" s="14" t="b">
        <v>1</v>
      </c>
      <c r="I21" s="14" t="b">
        <v>0</v>
      </c>
      <c r="J21" s="14" t="b">
        <v>0</v>
      </c>
      <c r="K21" s="14" t="b">
        <v>0</v>
      </c>
      <c r="L21" s="14" t="b">
        <v>0</v>
      </c>
      <c r="M21" s="14" t="b">
        <v>0</v>
      </c>
      <c r="N21" s="14" t="b">
        <v>0</v>
      </c>
      <c r="O21" s="14" t="b">
        <v>0</v>
      </c>
      <c r="P21" s="14" t="b">
        <v>0</v>
      </c>
      <c r="Q21" s="13">
        <f t="shared" si="0"/>
        <v>1</v>
      </c>
      <c r="R21" s="25"/>
      <c r="S21" s="15" t="b">
        <v>0</v>
      </c>
      <c r="T21" s="15"/>
    </row>
    <row r="22" spans="1:20" ht="16.2" x14ac:dyDescent="0.3">
      <c r="A22" s="13" t="s">
        <v>225</v>
      </c>
      <c r="B22" s="13" t="s">
        <v>226</v>
      </c>
      <c r="C22" s="13" t="s">
        <v>227</v>
      </c>
      <c r="D22" s="13" t="s">
        <v>228</v>
      </c>
      <c r="E22" s="13" t="s">
        <v>132</v>
      </c>
      <c r="F22" s="13" t="s">
        <v>133</v>
      </c>
      <c r="G22" s="14" t="b">
        <v>1</v>
      </c>
      <c r="H22" s="14" t="b">
        <v>0</v>
      </c>
      <c r="I22" s="14" t="b">
        <v>0</v>
      </c>
      <c r="J22" s="14" t="b">
        <v>1</v>
      </c>
      <c r="K22" s="14" t="b">
        <v>0</v>
      </c>
      <c r="L22" s="14" t="b">
        <v>0</v>
      </c>
      <c r="M22" s="14" t="b">
        <v>0</v>
      </c>
      <c r="N22" s="14" t="b">
        <v>0</v>
      </c>
      <c r="O22" s="14" t="b">
        <v>0</v>
      </c>
      <c r="P22" s="14" t="b">
        <v>0</v>
      </c>
      <c r="Q22" s="13">
        <f t="shared" si="0"/>
        <v>1</v>
      </c>
      <c r="R22" s="25"/>
      <c r="S22" s="15" t="b">
        <v>0</v>
      </c>
      <c r="T22" s="15"/>
    </row>
    <row r="23" spans="1:20" ht="16.2" x14ac:dyDescent="0.3">
      <c r="A23" s="13" t="s">
        <v>231</v>
      </c>
      <c r="B23" s="13" t="s">
        <v>232</v>
      </c>
      <c r="C23" s="13" t="s">
        <v>233</v>
      </c>
      <c r="D23" s="13" t="s">
        <v>234</v>
      </c>
      <c r="E23" s="13" t="s">
        <v>45</v>
      </c>
      <c r="F23" s="13" t="s">
        <v>46</v>
      </c>
      <c r="G23" s="14" t="b">
        <v>1</v>
      </c>
      <c r="H23" s="14" t="b">
        <v>0</v>
      </c>
      <c r="I23" s="14" t="b">
        <v>0</v>
      </c>
      <c r="J23" s="14" t="b">
        <v>1</v>
      </c>
      <c r="K23" s="14" t="b">
        <v>0</v>
      </c>
      <c r="L23" s="14" t="b">
        <v>0</v>
      </c>
      <c r="M23" s="14" t="b">
        <v>0</v>
      </c>
      <c r="N23" s="14" t="b">
        <v>0</v>
      </c>
      <c r="O23" s="14" t="b">
        <v>0</v>
      </c>
      <c r="P23" s="14" t="b">
        <v>0</v>
      </c>
      <c r="Q23" s="13">
        <f t="shared" si="0"/>
        <v>1</v>
      </c>
      <c r="R23" s="25"/>
      <c r="S23" s="15" t="b">
        <v>0</v>
      </c>
      <c r="T23" s="15"/>
    </row>
    <row r="24" spans="1:20" ht="16.2" x14ac:dyDescent="0.3">
      <c r="A24" s="13" t="s">
        <v>253</v>
      </c>
      <c r="B24" s="13"/>
      <c r="C24" s="13"/>
      <c r="D24" s="13" t="s">
        <v>254</v>
      </c>
      <c r="E24" s="13" t="s">
        <v>132</v>
      </c>
      <c r="F24" s="13" t="s">
        <v>133</v>
      </c>
      <c r="G24" s="14" t="b">
        <v>1</v>
      </c>
      <c r="H24" s="14" t="b">
        <v>1</v>
      </c>
      <c r="I24" s="14" t="b">
        <v>0</v>
      </c>
      <c r="J24" s="14" t="b">
        <v>0</v>
      </c>
      <c r="K24" s="14" t="b">
        <v>0</v>
      </c>
      <c r="L24" s="14" t="b">
        <v>0</v>
      </c>
      <c r="M24" s="14" t="b">
        <v>0</v>
      </c>
      <c r="N24" s="14" t="b">
        <v>0</v>
      </c>
      <c r="O24" s="14" t="b">
        <v>0</v>
      </c>
      <c r="P24" s="14" t="b">
        <v>0</v>
      </c>
      <c r="Q24" s="13">
        <f t="shared" si="0"/>
        <v>1</v>
      </c>
      <c r="R24" s="25"/>
      <c r="S24" s="15" t="b">
        <v>0</v>
      </c>
      <c r="T24" s="15"/>
    </row>
    <row r="25" spans="1:20" ht="16.2" x14ac:dyDescent="0.3">
      <c r="A25" s="13" t="s">
        <v>256</v>
      </c>
      <c r="B25" s="13" t="s">
        <v>257</v>
      </c>
      <c r="C25" s="13" t="s">
        <v>258</v>
      </c>
      <c r="D25" s="13" t="s">
        <v>259</v>
      </c>
      <c r="E25" s="13" t="s">
        <v>27</v>
      </c>
      <c r="F25" s="13" t="s">
        <v>28</v>
      </c>
      <c r="G25" s="14" t="b">
        <v>1</v>
      </c>
      <c r="H25" s="14" t="b">
        <v>0</v>
      </c>
      <c r="I25" s="14" t="b">
        <v>0</v>
      </c>
      <c r="J25" s="14" t="b">
        <v>0</v>
      </c>
      <c r="K25" s="14" t="b">
        <v>1</v>
      </c>
      <c r="L25" s="14" t="b">
        <v>0</v>
      </c>
      <c r="M25" s="14" t="b">
        <v>0</v>
      </c>
      <c r="N25" s="14" t="b">
        <v>0</v>
      </c>
      <c r="O25" s="14" t="b">
        <v>0</v>
      </c>
      <c r="P25" s="14" t="b">
        <v>0</v>
      </c>
      <c r="Q25" s="13">
        <f t="shared" si="0"/>
        <v>1</v>
      </c>
      <c r="R25" s="25"/>
      <c r="S25" s="15" t="b">
        <v>0</v>
      </c>
      <c r="T25" s="15"/>
    </row>
    <row r="26" spans="1:20" ht="13.5" customHeight="1" x14ac:dyDescent="0.3">
      <c r="A26" s="13" t="s">
        <v>265</v>
      </c>
      <c r="B26" s="13" t="s">
        <v>266</v>
      </c>
      <c r="C26" s="13" t="s">
        <v>267</v>
      </c>
      <c r="D26" s="13" t="s">
        <v>268</v>
      </c>
      <c r="E26" s="13" t="s">
        <v>33</v>
      </c>
      <c r="F26" s="13" t="s">
        <v>34</v>
      </c>
      <c r="G26" s="14" t="b">
        <v>1</v>
      </c>
      <c r="H26" s="14" t="b">
        <v>0</v>
      </c>
      <c r="I26" s="14" t="b">
        <v>1</v>
      </c>
      <c r="J26" s="14" t="b">
        <v>0</v>
      </c>
      <c r="K26" s="14" t="b">
        <v>0</v>
      </c>
      <c r="L26" s="14" t="b">
        <v>0</v>
      </c>
      <c r="M26" s="14" t="b">
        <v>0</v>
      </c>
      <c r="N26" s="14" t="b">
        <v>0</v>
      </c>
      <c r="O26" s="14" t="b">
        <v>0</v>
      </c>
      <c r="P26" s="14" t="b">
        <v>0</v>
      </c>
      <c r="Q26" s="13">
        <f t="shared" si="0"/>
        <v>1</v>
      </c>
      <c r="R26" s="25"/>
      <c r="S26" s="15" t="b">
        <v>0</v>
      </c>
      <c r="T26" s="15"/>
    </row>
    <row r="27" spans="1:20" ht="16.2" x14ac:dyDescent="0.3">
      <c r="A27" s="13" t="s">
        <v>276</v>
      </c>
      <c r="B27" s="13" t="s">
        <v>277</v>
      </c>
      <c r="C27" s="13" t="s">
        <v>278</v>
      </c>
      <c r="D27" s="13" t="s">
        <v>279</v>
      </c>
      <c r="E27" s="13" t="s">
        <v>45</v>
      </c>
      <c r="F27" s="13" t="s">
        <v>46</v>
      </c>
      <c r="G27" s="14" t="b">
        <v>0</v>
      </c>
      <c r="H27" s="14" t="b">
        <v>0</v>
      </c>
      <c r="I27" s="14" t="b">
        <v>0</v>
      </c>
      <c r="J27" s="14" t="b">
        <v>0</v>
      </c>
      <c r="K27" s="14" t="b">
        <v>1</v>
      </c>
      <c r="L27" s="14" t="b">
        <v>0</v>
      </c>
      <c r="M27" s="14" t="b">
        <v>0</v>
      </c>
      <c r="N27" s="14" t="b">
        <v>0</v>
      </c>
      <c r="O27" s="14" t="b">
        <v>0</v>
      </c>
      <c r="P27" s="14" t="b">
        <v>0</v>
      </c>
      <c r="Q27" s="13">
        <f t="shared" si="0"/>
        <v>1</v>
      </c>
      <c r="R27" s="25"/>
      <c r="S27" s="15" t="b">
        <v>0</v>
      </c>
      <c r="T27" s="15"/>
    </row>
    <row r="28" spans="1:20" ht="16.2" x14ac:dyDescent="0.3">
      <c r="A28" s="13" t="s">
        <v>294</v>
      </c>
      <c r="B28" s="13" t="s">
        <v>295</v>
      </c>
      <c r="C28" s="13" t="s">
        <v>296</v>
      </c>
      <c r="D28" s="13" t="s">
        <v>297</v>
      </c>
      <c r="E28" s="13" t="s">
        <v>104</v>
      </c>
      <c r="F28" s="13" t="s">
        <v>75</v>
      </c>
      <c r="G28" s="14" t="b">
        <v>1</v>
      </c>
      <c r="H28" s="14" t="b">
        <v>0</v>
      </c>
      <c r="I28" s="14" t="b">
        <v>1</v>
      </c>
      <c r="J28" s="14" t="b">
        <v>0</v>
      </c>
      <c r="K28" s="14" t="b">
        <v>0</v>
      </c>
      <c r="L28" s="14" t="b">
        <v>0</v>
      </c>
      <c r="M28" s="14" t="b">
        <v>0</v>
      </c>
      <c r="N28" s="14" t="b">
        <v>0</v>
      </c>
      <c r="O28" s="14" t="b">
        <v>0</v>
      </c>
      <c r="P28" s="14" t="b">
        <v>0</v>
      </c>
      <c r="Q28" s="13">
        <f t="shared" si="0"/>
        <v>1</v>
      </c>
      <c r="R28" s="25" t="s">
        <v>377</v>
      </c>
      <c r="S28" s="15" t="b">
        <v>0</v>
      </c>
      <c r="T28" s="15" t="s">
        <v>386</v>
      </c>
    </row>
    <row r="29" spans="1:20" ht="16.2" x14ac:dyDescent="0.3">
      <c r="A29" s="13" t="s">
        <v>300</v>
      </c>
      <c r="B29" s="1"/>
      <c r="C29" s="1"/>
      <c r="D29" s="1"/>
      <c r="E29" s="1"/>
      <c r="F29" s="1"/>
      <c r="G29" s="2"/>
      <c r="H29" s="2" t="b">
        <v>0</v>
      </c>
      <c r="I29" s="2" t="b">
        <v>0</v>
      </c>
      <c r="J29" s="2" t="b">
        <v>0</v>
      </c>
      <c r="K29" s="2" t="b">
        <v>0</v>
      </c>
      <c r="L29" s="2" t="b">
        <v>0</v>
      </c>
      <c r="M29" s="2" t="b">
        <v>0</v>
      </c>
      <c r="N29" s="2" t="b">
        <v>0</v>
      </c>
      <c r="O29" s="14" t="b">
        <v>1</v>
      </c>
      <c r="P29" s="14" t="b">
        <v>0</v>
      </c>
      <c r="Q29" s="13">
        <f t="shared" si="0"/>
        <v>1</v>
      </c>
      <c r="R29" s="25"/>
      <c r="S29" s="15" t="b">
        <v>0</v>
      </c>
      <c r="T29" s="15"/>
    </row>
    <row r="30" spans="1:20" ht="16.2" x14ac:dyDescent="0.3">
      <c r="A30" s="13" t="s">
        <v>304</v>
      </c>
      <c r="B30" s="1"/>
      <c r="C30" s="1"/>
      <c r="D30" s="1"/>
      <c r="E30" s="1"/>
      <c r="F30" s="1"/>
      <c r="G30" s="2"/>
      <c r="H30" s="2" t="b">
        <v>0</v>
      </c>
      <c r="I30" s="2" t="b">
        <v>0</v>
      </c>
      <c r="J30" s="2" t="b">
        <v>0</v>
      </c>
      <c r="K30" s="2" t="b">
        <v>0</v>
      </c>
      <c r="L30" s="2" t="b">
        <v>0</v>
      </c>
      <c r="M30" s="2" t="b">
        <v>0</v>
      </c>
      <c r="N30" s="2" t="b">
        <v>0</v>
      </c>
      <c r="O30" s="14" t="b">
        <v>1</v>
      </c>
      <c r="P30" s="14" t="b">
        <v>0</v>
      </c>
      <c r="Q30" s="13">
        <f t="shared" si="0"/>
        <v>1</v>
      </c>
      <c r="R30" s="25"/>
      <c r="S30" s="15" t="b">
        <v>0</v>
      </c>
      <c r="T30" s="15"/>
    </row>
    <row r="31" spans="1:20" ht="16.2" x14ac:dyDescent="0.3">
      <c r="A31" s="13" t="s">
        <v>306</v>
      </c>
      <c r="B31" s="1"/>
      <c r="C31" s="1"/>
      <c r="D31" s="1"/>
      <c r="E31" s="1"/>
      <c r="F31" s="1"/>
      <c r="G31" s="2"/>
      <c r="H31" s="2" t="b">
        <v>0</v>
      </c>
      <c r="I31" s="2" t="b">
        <v>0</v>
      </c>
      <c r="J31" s="2" t="b">
        <v>0</v>
      </c>
      <c r="K31" s="2" t="b">
        <v>0</v>
      </c>
      <c r="L31" s="2" t="b">
        <v>0</v>
      </c>
      <c r="M31" s="2" t="b">
        <v>0</v>
      </c>
      <c r="N31" s="2" t="b">
        <v>0</v>
      </c>
      <c r="O31" s="14" t="b">
        <v>1</v>
      </c>
      <c r="P31" s="14" t="b">
        <v>0</v>
      </c>
      <c r="Q31" s="13">
        <f t="shared" si="0"/>
        <v>1</v>
      </c>
      <c r="R31" s="25"/>
      <c r="S31" s="15" t="b">
        <v>0</v>
      </c>
      <c r="T31" s="15"/>
    </row>
    <row r="32" spans="1:20" ht="16.2" x14ac:dyDescent="0.3">
      <c r="A32" s="13" t="s">
        <v>308</v>
      </c>
      <c r="B32" s="1"/>
      <c r="C32" s="1"/>
      <c r="D32" s="1"/>
      <c r="E32" s="1"/>
      <c r="F32" s="1"/>
      <c r="G32" s="2"/>
      <c r="H32" s="2" t="b">
        <v>0</v>
      </c>
      <c r="I32" s="2" t="b">
        <v>0</v>
      </c>
      <c r="J32" s="2" t="b">
        <v>0</v>
      </c>
      <c r="K32" s="2" t="b">
        <v>0</v>
      </c>
      <c r="L32" s="2" t="b">
        <v>0</v>
      </c>
      <c r="M32" s="2" t="b">
        <v>0</v>
      </c>
      <c r="N32" s="2" t="b">
        <v>0</v>
      </c>
      <c r="O32" s="14" t="b">
        <v>1</v>
      </c>
      <c r="P32" s="14" t="b">
        <v>0</v>
      </c>
      <c r="Q32" s="13">
        <f t="shared" si="0"/>
        <v>1</v>
      </c>
      <c r="R32" s="25"/>
      <c r="S32" s="15" t="b">
        <v>0</v>
      </c>
      <c r="T32" s="15"/>
    </row>
    <row r="33" spans="1:20" ht="16.2" x14ac:dyDescent="0.3">
      <c r="A33" s="13" t="s">
        <v>311</v>
      </c>
      <c r="B33" s="1"/>
      <c r="C33" s="1"/>
      <c r="D33" s="1"/>
      <c r="E33" s="1"/>
      <c r="F33" s="1"/>
      <c r="G33" s="2"/>
      <c r="H33" s="2" t="b">
        <v>0</v>
      </c>
      <c r="I33" s="2" t="b">
        <v>0</v>
      </c>
      <c r="J33" s="2" t="b">
        <v>0</v>
      </c>
      <c r="K33" s="2" t="b">
        <v>0</v>
      </c>
      <c r="L33" s="2" t="b">
        <v>0</v>
      </c>
      <c r="M33" s="2" t="b">
        <v>0</v>
      </c>
      <c r="N33" s="2" t="b">
        <v>0</v>
      </c>
      <c r="O33" s="14" t="b">
        <v>1</v>
      </c>
      <c r="P33" s="14" t="b">
        <v>0</v>
      </c>
      <c r="Q33" s="13">
        <f t="shared" si="0"/>
        <v>1</v>
      </c>
      <c r="R33" s="25"/>
      <c r="S33" s="15" t="b">
        <v>0</v>
      </c>
      <c r="T33" s="15"/>
    </row>
    <row r="34" spans="1:20" ht="16.2" x14ac:dyDescent="0.3">
      <c r="A34" s="13" t="s">
        <v>314</v>
      </c>
      <c r="B34" s="1"/>
      <c r="C34" s="1"/>
      <c r="D34" s="1"/>
      <c r="E34" s="1"/>
      <c r="F34" s="1"/>
      <c r="G34" s="2"/>
      <c r="H34" s="2" t="b">
        <v>0</v>
      </c>
      <c r="I34" s="2" t="b">
        <v>0</v>
      </c>
      <c r="J34" s="2" t="b">
        <v>0</v>
      </c>
      <c r="K34" s="2" t="b">
        <v>0</v>
      </c>
      <c r="L34" s="2" t="b">
        <v>0</v>
      </c>
      <c r="M34" s="2" t="b">
        <v>0</v>
      </c>
      <c r="N34" s="2" t="b">
        <v>0</v>
      </c>
      <c r="O34" s="14" t="b">
        <v>1</v>
      </c>
      <c r="P34" s="14" t="b">
        <v>0</v>
      </c>
      <c r="Q34" s="13">
        <f t="shared" si="0"/>
        <v>1</v>
      </c>
      <c r="R34" s="25"/>
      <c r="S34" s="15" t="b">
        <v>0</v>
      </c>
      <c r="T34" s="15"/>
    </row>
    <row r="35" spans="1:20" ht="16.2" x14ac:dyDescent="0.3">
      <c r="A35" s="13" t="s">
        <v>316</v>
      </c>
      <c r="B35" s="1"/>
      <c r="C35" s="1"/>
      <c r="D35" s="1"/>
      <c r="E35" s="1"/>
      <c r="F35" s="1"/>
      <c r="G35" s="2"/>
      <c r="H35" s="2" t="b">
        <v>0</v>
      </c>
      <c r="I35" s="2" t="b">
        <v>0</v>
      </c>
      <c r="J35" s="2" t="b">
        <v>0</v>
      </c>
      <c r="K35" s="2" t="b">
        <v>0</v>
      </c>
      <c r="L35" s="2" t="b">
        <v>0</v>
      </c>
      <c r="M35" s="2" t="b">
        <v>0</v>
      </c>
      <c r="N35" s="2" t="b">
        <v>0</v>
      </c>
      <c r="O35" s="14" t="b">
        <v>1</v>
      </c>
      <c r="P35" s="14" t="b">
        <v>0</v>
      </c>
      <c r="Q35" s="13">
        <f t="shared" si="0"/>
        <v>1</v>
      </c>
      <c r="R35" s="25"/>
      <c r="S35" s="15" t="b">
        <v>0</v>
      </c>
      <c r="T35" s="15"/>
    </row>
    <row r="36" spans="1:20" ht="16.2" x14ac:dyDescent="0.3">
      <c r="A36" s="13" t="s">
        <v>318</v>
      </c>
      <c r="B36" s="1"/>
      <c r="C36" s="1"/>
      <c r="D36" s="1"/>
      <c r="E36" s="1"/>
      <c r="F36" s="1"/>
      <c r="G36" s="2"/>
      <c r="H36" s="2" t="b">
        <v>0</v>
      </c>
      <c r="I36" s="2" t="b">
        <v>0</v>
      </c>
      <c r="J36" s="2" t="b">
        <v>0</v>
      </c>
      <c r="K36" s="2" t="b">
        <v>0</v>
      </c>
      <c r="L36" s="2" t="b">
        <v>0</v>
      </c>
      <c r="M36" s="2" t="b">
        <v>0</v>
      </c>
      <c r="N36" s="2" t="b">
        <v>0</v>
      </c>
      <c r="O36" s="14" t="b">
        <v>0</v>
      </c>
      <c r="P36" s="14" t="b">
        <v>1</v>
      </c>
      <c r="Q36" s="13">
        <f t="shared" si="0"/>
        <v>1</v>
      </c>
      <c r="R36" s="25"/>
      <c r="S36" s="15" t="b">
        <v>0</v>
      </c>
      <c r="T36" s="15"/>
    </row>
    <row r="37" spans="1:20" ht="16.2" x14ac:dyDescent="0.3">
      <c r="A37" s="13" t="s">
        <v>344</v>
      </c>
      <c r="B37" s="1"/>
      <c r="C37" s="1"/>
      <c r="D37" s="1"/>
      <c r="E37" s="1"/>
      <c r="F37" s="1"/>
      <c r="G37" s="2"/>
      <c r="H37" s="2" t="b">
        <v>0</v>
      </c>
      <c r="I37" s="2" t="b">
        <v>0</v>
      </c>
      <c r="J37" s="2" t="b">
        <v>0</v>
      </c>
      <c r="K37" s="2" t="b">
        <v>0</v>
      </c>
      <c r="L37" s="2" t="b">
        <v>0</v>
      </c>
      <c r="M37" s="2" t="b">
        <v>0</v>
      </c>
      <c r="N37" s="2" t="b">
        <v>0</v>
      </c>
      <c r="O37" s="14" t="b">
        <v>0</v>
      </c>
      <c r="P37" s="14" t="b">
        <v>1</v>
      </c>
      <c r="Q37" s="13">
        <f t="shared" si="0"/>
        <v>1</v>
      </c>
      <c r="R37" s="25" t="s">
        <v>377</v>
      </c>
      <c r="S37" s="15" t="b">
        <v>0</v>
      </c>
      <c r="T37" s="15" t="s">
        <v>387</v>
      </c>
    </row>
    <row r="38" spans="1:20" ht="16.2" x14ac:dyDescent="0.3">
      <c r="A38" s="1"/>
      <c r="B38" s="1"/>
      <c r="C38" s="1"/>
      <c r="D38" s="1"/>
      <c r="E38" s="1"/>
      <c r="F38" s="1"/>
      <c r="G38" s="2"/>
      <c r="H38" s="2"/>
      <c r="I38" s="2"/>
      <c r="J38" s="2"/>
      <c r="K38" s="2"/>
      <c r="L38" s="2"/>
      <c r="M38" s="2"/>
      <c r="N38" s="2"/>
      <c r="O38" s="14"/>
      <c r="P38" s="14"/>
      <c r="Q38" s="1"/>
      <c r="R38" s="25"/>
      <c r="S38" s="15"/>
      <c r="T38" s="15"/>
    </row>
    <row r="39" spans="1:20" ht="16.2" x14ac:dyDescent="0.3">
      <c r="A39" s="1" t="s">
        <v>388</v>
      </c>
      <c r="B39" s="1"/>
      <c r="C39" s="1"/>
      <c r="D39" s="1"/>
      <c r="E39" s="1"/>
      <c r="F39" s="1"/>
      <c r="G39" s="2"/>
      <c r="H39" s="2">
        <f t="shared" ref="H39:P39" si="1">COUNTIF(H2:H37,TRUE)</f>
        <v>4</v>
      </c>
      <c r="I39" s="2">
        <f t="shared" si="1"/>
        <v>4</v>
      </c>
      <c r="J39" s="2">
        <f t="shared" si="1"/>
        <v>8</v>
      </c>
      <c r="K39" s="2">
        <f t="shared" si="1"/>
        <v>6</v>
      </c>
      <c r="L39" s="2">
        <f t="shared" si="1"/>
        <v>2</v>
      </c>
      <c r="M39" s="2">
        <f t="shared" si="1"/>
        <v>3</v>
      </c>
      <c r="N39" s="2">
        <f t="shared" si="1"/>
        <v>0</v>
      </c>
      <c r="O39" s="2">
        <f t="shared" si="1"/>
        <v>8</v>
      </c>
      <c r="P39" s="2">
        <f t="shared" si="1"/>
        <v>2</v>
      </c>
      <c r="Q39" s="2"/>
      <c r="R39" s="25"/>
      <c r="S39" s="15"/>
      <c r="T39" s="15"/>
    </row>
  </sheetData>
  <autoFilter ref="A1:Q37" xr:uid="{00000000-0009-0000-0000-000009000000}"/>
  <conditionalFormatting sqref="Q1:Q38 Q40:Q903">
    <cfRule type="cellIs" dxfId="6" priority="1" operator="equal">
      <formula>2</formula>
    </cfRule>
    <cfRule type="cellIs" dxfId="5" priority="2" operator="equal">
      <formula>3</formula>
    </cfRule>
    <cfRule type="cellIs" dxfId="4" priority="3" operator="equal">
      <formula>1</formula>
    </cfRule>
  </conditionalFormatting>
  <pageMargins left="0.7" right="0.7" top="0.75" bottom="0.75" header="0" footer="0"/>
  <pageSetup orientation="landscape"/>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00"/>
    <outlinePr summaryBelow="0" summaryRight="0"/>
  </sheetPr>
  <dimension ref="A1:L24"/>
  <sheetViews>
    <sheetView workbookViewId="0">
      <pane xSplit="1" topLeftCell="B1" activePane="topRight" state="frozen"/>
      <selection pane="topRight" activeCell="C2" sqref="C2"/>
    </sheetView>
  </sheetViews>
  <sheetFormatPr defaultColWidth="11.1796875" defaultRowHeight="15.75" customHeight="1" x14ac:dyDescent="0.2"/>
  <cols>
    <col min="1" max="1" width="42.453125" customWidth="1"/>
    <col min="2" max="2" width="37.36328125" customWidth="1"/>
    <col min="3" max="3" width="31.36328125" customWidth="1"/>
    <col min="4" max="4" width="24.453125" hidden="1" customWidth="1"/>
    <col min="5" max="5" width="35.08984375" hidden="1" customWidth="1"/>
    <col min="6" max="6" width="19.453125" customWidth="1"/>
    <col min="7" max="7" width="21.54296875" customWidth="1"/>
    <col min="8" max="8" width="19.453125" customWidth="1"/>
    <col min="9" max="9" width="34" customWidth="1"/>
    <col min="10" max="10" width="14.81640625" customWidth="1"/>
    <col min="11" max="11" width="15.6328125" customWidth="1"/>
  </cols>
  <sheetData>
    <row r="1" spans="1:12" ht="15.75" customHeight="1" x14ac:dyDescent="0.3">
      <c r="A1" s="41" t="s">
        <v>389</v>
      </c>
      <c r="B1" s="42"/>
      <c r="C1" s="42"/>
      <c r="D1" s="43"/>
      <c r="E1" s="43"/>
      <c r="F1" s="43"/>
      <c r="G1" s="43"/>
      <c r="H1" s="43"/>
      <c r="I1" s="43"/>
      <c r="J1" s="44"/>
      <c r="K1" s="45"/>
      <c r="L1" s="45"/>
    </row>
    <row r="2" spans="1:12" ht="15.75" customHeight="1" x14ac:dyDescent="0.3">
      <c r="A2" s="46"/>
      <c r="B2" s="42"/>
      <c r="C2" s="47"/>
      <c r="D2" s="47"/>
      <c r="E2" s="47"/>
      <c r="F2" s="43"/>
      <c r="G2" s="43"/>
      <c r="H2" s="43"/>
      <c r="I2" s="42"/>
      <c r="J2" s="44"/>
      <c r="K2" s="45"/>
      <c r="L2" s="45"/>
    </row>
    <row r="3" spans="1:12" ht="15.75" customHeight="1" x14ac:dyDescent="0.3">
      <c r="A3" s="46" t="s">
        <v>390</v>
      </c>
      <c r="B3" s="42" t="s">
        <v>391</v>
      </c>
      <c r="C3" s="43">
        <v>110</v>
      </c>
      <c r="D3" s="47"/>
      <c r="E3" s="47"/>
      <c r="F3" s="43"/>
      <c r="G3" s="43"/>
      <c r="H3" s="43"/>
      <c r="I3" s="42"/>
      <c r="J3" s="44"/>
      <c r="K3" s="45"/>
      <c r="L3" s="45"/>
    </row>
    <row r="4" spans="1:12" ht="15.75" customHeight="1" x14ac:dyDescent="0.3">
      <c r="A4" s="46" t="s">
        <v>392</v>
      </c>
      <c r="B4" s="42" t="s">
        <v>391</v>
      </c>
      <c r="C4" s="43"/>
      <c r="D4" s="43"/>
      <c r="E4" s="43"/>
      <c r="F4" s="43"/>
      <c r="G4" s="43"/>
      <c r="H4" s="43"/>
      <c r="I4" s="42"/>
      <c r="J4" s="44"/>
      <c r="K4" s="45"/>
      <c r="L4" s="45"/>
    </row>
    <row r="5" spans="1:12" ht="15.75" customHeight="1" x14ac:dyDescent="0.3">
      <c r="A5" s="46" t="s">
        <v>393</v>
      </c>
      <c r="B5" s="42" t="s">
        <v>391</v>
      </c>
      <c r="C5" s="43">
        <v>153</v>
      </c>
      <c r="D5" s="43"/>
      <c r="E5" s="43"/>
      <c r="F5" s="43"/>
      <c r="G5" s="43"/>
      <c r="H5" s="43"/>
      <c r="I5" s="42"/>
      <c r="J5" s="44"/>
      <c r="K5" s="45"/>
      <c r="L5" s="45"/>
    </row>
    <row r="6" spans="1:12" ht="15.75" customHeight="1" x14ac:dyDescent="0.3">
      <c r="A6" s="46" t="s">
        <v>394</v>
      </c>
      <c r="B6" s="42"/>
      <c r="C6" s="43">
        <v>98</v>
      </c>
      <c r="D6" s="43"/>
      <c r="E6" s="43"/>
      <c r="F6" s="43"/>
      <c r="G6" s="43"/>
      <c r="H6" s="43"/>
      <c r="I6" s="42"/>
      <c r="J6" s="44"/>
      <c r="K6" s="45"/>
      <c r="L6" s="45"/>
    </row>
    <row r="7" spans="1:12" ht="15.75" customHeight="1" x14ac:dyDescent="0.3">
      <c r="A7" s="41"/>
      <c r="B7" s="42"/>
      <c r="C7" s="43"/>
      <c r="D7" s="43"/>
      <c r="E7" s="43"/>
      <c r="F7" s="43"/>
      <c r="G7" s="43"/>
      <c r="H7" s="43"/>
      <c r="I7" s="42"/>
      <c r="J7" s="44"/>
      <c r="K7" s="45"/>
      <c r="L7" s="45"/>
    </row>
    <row r="8" spans="1:12" ht="15.75" customHeight="1" x14ac:dyDescent="0.3">
      <c r="A8" s="41"/>
      <c r="B8" s="42"/>
      <c r="C8" s="43"/>
      <c r="D8" s="43"/>
      <c r="E8" s="43"/>
      <c r="F8" s="43"/>
      <c r="G8" s="43"/>
      <c r="H8" s="43"/>
      <c r="I8" s="42"/>
      <c r="J8" s="44"/>
      <c r="K8" s="45"/>
      <c r="L8" s="45"/>
    </row>
    <row r="9" spans="1:12" ht="15.75" customHeight="1" x14ac:dyDescent="0.3">
      <c r="A9" s="46"/>
      <c r="B9" s="48" t="s">
        <v>395</v>
      </c>
      <c r="C9" s="49" t="s">
        <v>396</v>
      </c>
      <c r="D9" s="50" t="s">
        <v>397</v>
      </c>
      <c r="E9" s="50" t="s">
        <v>398</v>
      </c>
      <c r="F9" s="49" t="s">
        <v>399</v>
      </c>
      <c r="G9" s="49" t="s">
        <v>400</v>
      </c>
      <c r="H9" s="51" t="s">
        <v>401</v>
      </c>
      <c r="I9" s="49" t="s">
        <v>402</v>
      </c>
      <c r="J9" s="44" t="s">
        <v>403</v>
      </c>
      <c r="K9" s="44" t="s">
        <v>404</v>
      </c>
      <c r="L9" s="44" t="s">
        <v>405</v>
      </c>
    </row>
    <row r="10" spans="1:12" ht="15.75" customHeight="1" x14ac:dyDescent="0.35">
      <c r="A10" s="41" t="s">
        <v>406</v>
      </c>
      <c r="B10" s="42"/>
      <c r="C10" s="42">
        <v>15</v>
      </c>
      <c r="D10" s="42"/>
      <c r="E10" s="42"/>
      <c r="F10" s="42"/>
      <c r="G10" s="42">
        <v>9</v>
      </c>
      <c r="H10" s="52">
        <f t="shared" ref="H10:H15" si="0">G10/C10</f>
        <v>0.6</v>
      </c>
      <c r="I10" s="42"/>
      <c r="J10" s="53">
        <v>275</v>
      </c>
      <c r="K10" s="44"/>
      <c r="L10" s="44"/>
    </row>
    <row r="11" spans="1:12" ht="15.75" customHeight="1" x14ac:dyDescent="0.35">
      <c r="A11" s="41" t="s">
        <v>8</v>
      </c>
      <c r="B11" s="42">
        <f>21 - 8</f>
        <v>13</v>
      </c>
      <c r="C11" s="42">
        <v>17</v>
      </c>
      <c r="D11" s="42">
        <v>14</v>
      </c>
      <c r="E11" s="42">
        <v>4</v>
      </c>
      <c r="F11" s="54">
        <f t="shared" ref="F11:F18" si="1">B11/C11</f>
        <v>0.76470588235294112</v>
      </c>
      <c r="G11" s="42">
        <v>10</v>
      </c>
      <c r="H11" s="52">
        <f t="shared" si="0"/>
        <v>0.58823529411764708</v>
      </c>
      <c r="I11" s="42"/>
      <c r="J11" s="55" t="s">
        <v>407</v>
      </c>
      <c r="K11" s="44">
        <v>160</v>
      </c>
      <c r="L11" s="44"/>
    </row>
    <row r="12" spans="1:12" ht="15.75" customHeight="1" x14ac:dyDescent="0.35">
      <c r="A12" s="41" t="s">
        <v>408</v>
      </c>
      <c r="B12" s="42">
        <v>29</v>
      </c>
      <c r="C12" s="42">
        <v>33</v>
      </c>
      <c r="D12" s="42">
        <v>22</v>
      </c>
      <c r="E12" s="42">
        <v>10</v>
      </c>
      <c r="F12" s="54">
        <f t="shared" si="1"/>
        <v>0.87878787878787878</v>
      </c>
      <c r="G12" s="42">
        <v>16</v>
      </c>
      <c r="H12" s="52">
        <f t="shared" si="0"/>
        <v>0.48484848484848486</v>
      </c>
      <c r="I12" s="42"/>
      <c r="J12" s="55" t="s">
        <v>407</v>
      </c>
      <c r="K12" s="44"/>
      <c r="L12" s="44"/>
    </row>
    <row r="13" spans="1:12" ht="15.75" customHeight="1" x14ac:dyDescent="0.3">
      <c r="A13" s="41" t="s">
        <v>409</v>
      </c>
      <c r="B13" s="42">
        <v>10</v>
      </c>
      <c r="C13" s="42">
        <v>15</v>
      </c>
      <c r="D13" s="42">
        <v>10</v>
      </c>
      <c r="E13" s="42">
        <v>8</v>
      </c>
      <c r="F13" s="54">
        <f t="shared" si="1"/>
        <v>0.66666666666666663</v>
      </c>
      <c r="G13" s="42">
        <v>11</v>
      </c>
      <c r="H13" s="52">
        <f t="shared" si="0"/>
        <v>0.73333333333333328</v>
      </c>
      <c r="I13" s="42"/>
      <c r="J13" s="56" t="s">
        <v>410</v>
      </c>
      <c r="K13" s="44">
        <v>60</v>
      </c>
      <c r="L13" s="44"/>
    </row>
    <row r="14" spans="1:12" ht="15.75" customHeight="1" x14ac:dyDescent="0.3">
      <c r="A14" s="41" t="s">
        <v>411</v>
      </c>
      <c r="B14" s="42">
        <v>20</v>
      </c>
      <c r="C14" s="42">
        <v>31</v>
      </c>
      <c r="D14" s="42">
        <v>13</v>
      </c>
      <c r="E14" s="42">
        <v>23</v>
      </c>
      <c r="F14" s="54">
        <f t="shared" si="1"/>
        <v>0.64516129032258063</v>
      </c>
      <c r="G14" s="42">
        <v>14</v>
      </c>
      <c r="H14" s="52">
        <f t="shared" si="0"/>
        <v>0.45161290322580644</v>
      </c>
      <c r="I14" s="42"/>
      <c r="J14" s="56" t="s">
        <v>407</v>
      </c>
      <c r="K14" s="44">
        <v>90</v>
      </c>
      <c r="L14" s="44"/>
    </row>
    <row r="15" spans="1:12" ht="15.75" customHeight="1" x14ac:dyDescent="0.3">
      <c r="A15" s="41" t="s">
        <v>412</v>
      </c>
      <c r="B15" s="42">
        <v>10</v>
      </c>
      <c r="C15" s="42">
        <v>22</v>
      </c>
      <c r="D15" s="42">
        <v>10</v>
      </c>
      <c r="E15" s="42">
        <v>16</v>
      </c>
      <c r="F15" s="54">
        <f t="shared" si="1"/>
        <v>0.45454545454545453</v>
      </c>
      <c r="G15" s="42">
        <v>14</v>
      </c>
      <c r="H15" s="52">
        <f t="shared" si="0"/>
        <v>0.63636363636363635</v>
      </c>
      <c r="I15" s="42"/>
      <c r="J15" s="56">
        <v>168</v>
      </c>
      <c r="K15" s="44">
        <v>525</v>
      </c>
      <c r="L15" s="44">
        <v>75</v>
      </c>
    </row>
    <row r="16" spans="1:12" ht="15.75" customHeight="1" x14ac:dyDescent="0.3">
      <c r="A16" s="41" t="s">
        <v>413</v>
      </c>
      <c r="B16" s="42">
        <v>3</v>
      </c>
      <c r="C16" s="42">
        <v>6</v>
      </c>
      <c r="D16" s="42">
        <v>2</v>
      </c>
      <c r="E16" s="42">
        <v>7</v>
      </c>
      <c r="F16" s="54">
        <f t="shared" si="1"/>
        <v>0.5</v>
      </c>
      <c r="G16" s="42" t="s">
        <v>407</v>
      </c>
      <c r="H16" s="42" t="s">
        <v>407</v>
      </c>
      <c r="I16" s="42"/>
      <c r="J16" s="56" t="s">
        <v>407</v>
      </c>
      <c r="K16" s="44"/>
      <c r="L16" s="44"/>
    </row>
    <row r="17" spans="1:12" ht="15.75" customHeight="1" x14ac:dyDescent="0.3">
      <c r="A17" s="41" t="s">
        <v>414</v>
      </c>
      <c r="B17" s="42">
        <v>19</v>
      </c>
      <c r="C17" s="42">
        <v>24</v>
      </c>
      <c r="D17" s="42">
        <v>21</v>
      </c>
      <c r="E17" s="42">
        <v>7</v>
      </c>
      <c r="F17" s="54">
        <f t="shared" si="1"/>
        <v>0.79166666666666663</v>
      </c>
      <c r="G17" s="42">
        <v>14</v>
      </c>
      <c r="H17" s="52">
        <f t="shared" ref="H17:H18" si="2">G17/C17</f>
        <v>0.58333333333333337</v>
      </c>
      <c r="I17" s="42"/>
      <c r="J17" s="56" t="s">
        <v>407</v>
      </c>
      <c r="K17" s="44">
        <v>450</v>
      </c>
      <c r="L17" s="44"/>
    </row>
    <row r="18" spans="1:12" ht="15.75" customHeight="1" x14ac:dyDescent="0.3">
      <c r="A18" s="41" t="s">
        <v>415</v>
      </c>
      <c r="B18" s="42">
        <v>5</v>
      </c>
      <c r="C18" s="42">
        <v>22</v>
      </c>
      <c r="D18" s="42">
        <v>6</v>
      </c>
      <c r="E18" s="42">
        <v>16</v>
      </c>
      <c r="F18" s="54">
        <f t="shared" si="1"/>
        <v>0.22727272727272727</v>
      </c>
      <c r="G18" s="42">
        <v>10</v>
      </c>
      <c r="H18" s="52">
        <f t="shared" si="2"/>
        <v>0.45454545454545453</v>
      </c>
      <c r="I18" s="42"/>
      <c r="J18" s="56">
        <v>126</v>
      </c>
      <c r="K18" s="44">
        <v>350</v>
      </c>
      <c r="L18" s="44"/>
    </row>
    <row r="19" spans="1:12" ht="15.75" customHeight="1" x14ac:dyDescent="0.3">
      <c r="A19" s="41"/>
      <c r="B19" s="6"/>
      <c r="C19" s="42"/>
      <c r="D19" s="42"/>
      <c r="E19" s="42"/>
      <c r="F19" s="42"/>
      <c r="G19" s="42"/>
      <c r="H19" s="57"/>
      <c r="I19" s="42"/>
      <c r="J19" s="44"/>
      <c r="K19" s="44"/>
      <c r="L19" s="44"/>
    </row>
    <row r="20" spans="1:12" ht="15.75" customHeight="1" x14ac:dyDescent="0.3">
      <c r="A20" s="58" t="s">
        <v>388</v>
      </c>
      <c r="B20" s="59">
        <f t="shared" ref="B20:C20" si="3">SUM(B10:B18)</f>
        <v>109</v>
      </c>
      <c r="C20" s="59">
        <f t="shared" si="3"/>
        <v>185</v>
      </c>
      <c r="D20" s="59"/>
      <c r="E20" s="59"/>
      <c r="F20" s="59"/>
      <c r="G20" s="59">
        <f>SUM(G10:G18)</f>
        <v>98</v>
      </c>
      <c r="H20" s="59"/>
      <c r="I20" s="60">
        <f>SUM(J20:L20)</f>
        <v>2459</v>
      </c>
      <c r="J20" s="60">
        <f>275 + 180 + 168 + 126</f>
        <v>749</v>
      </c>
      <c r="K20" s="60">
        <f t="shared" ref="K20:L20" si="4">SUM(K10:K18)</f>
        <v>1635</v>
      </c>
      <c r="L20" s="60">
        <f t="shared" si="4"/>
        <v>75</v>
      </c>
    </row>
    <row r="21" spans="1:12" ht="15.75" customHeight="1" x14ac:dyDescent="0.3">
      <c r="A21" s="61" t="s">
        <v>416</v>
      </c>
      <c r="B21" s="62"/>
      <c r="C21" s="62">
        <f>AVERAGE(C10:C18)</f>
        <v>20.555555555555557</v>
      </c>
      <c r="D21" s="63">
        <f t="shared" ref="D21:E21" si="5">AVERAGE(D11:D18)</f>
        <v>12.25</v>
      </c>
      <c r="E21" s="63">
        <f t="shared" si="5"/>
        <v>11.375</v>
      </c>
      <c r="F21" s="54">
        <f t="shared" ref="F21:H21" si="6">AVERAGE(F10:F18)</f>
        <v>0.61610082082686446</v>
      </c>
      <c r="G21" s="62">
        <f t="shared" si="6"/>
        <v>12.25</v>
      </c>
      <c r="H21" s="54">
        <f t="shared" si="6"/>
        <v>0.56653405497096188</v>
      </c>
      <c r="I21" s="63"/>
      <c r="J21" s="62"/>
      <c r="K21" s="63"/>
      <c r="L21" s="63"/>
    </row>
    <row r="22" spans="1:12" ht="15.75" customHeight="1" x14ac:dyDescent="0.3">
      <c r="A22" s="41"/>
      <c r="B22" s="43"/>
      <c r="C22" s="42"/>
      <c r="D22" s="43"/>
      <c r="E22" s="43"/>
      <c r="F22" s="43"/>
      <c r="G22" s="43"/>
      <c r="H22" s="43"/>
      <c r="I22" s="43"/>
      <c r="J22" s="44"/>
      <c r="K22" s="45"/>
      <c r="L22" s="45"/>
    </row>
    <row r="23" spans="1:12" ht="15.75" customHeight="1" x14ac:dyDescent="0.3">
      <c r="A23" s="41"/>
      <c r="B23" s="43"/>
      <c r="C23" s="42"/>
      <c r="D23" s="43"/>
      <c r="E23" s="43"/>
      <c r="F23" s="43"/>
      <c r="G23" s="43"/>
      <c r="H23" s="43"/>
      <c r="I23" s="43"/>
      <c r="J23" s="44"/>
      <c r="K23" s="45"/>
      <c r="L23" s="45"/>
    </row>
    <row r="24" spans="1:12" ht="15.75" customHeight="1" x14ac:dyDescent="0.3">
      <c r="A24" s="64" t="s">
        <v>417</v>
      </c>
      <c r="B24" s="43"/>
      <c r="C24" s="42"/>
      <c r="D24" s="43"/>
      <c r="E24" s="43"/>
      <c r="F24" s="43"/>
      <c r="G24" s="43"/>
      <c r="H24" s="43"/>
      <c r="I24" s="43"/>
      <c r="J24" s="44"/>
      <c r="K24" s="45"/>
      <c r="L24" s="45"/>
    </row>
  </sheetData>
  <conditionalFormatting sqref="D11:D18">
    <cfRule type="cellIs" dxfId="3" priority="1" operator="greaterThan">
      <formula>12</formula>
    </cfRule>
    <cfRule type="cellIs" dxfId="2" priority="3" operator="lessThan">
      <formula>12</formula>
    </cfRule>
  </conditionalFormatting>
  <conditionalFormatting sqref="E11:E18">
    <cfRule type="cellIs" dxfId="1" priority="2" operator="greaterThan">
      <formula>11</formula>
    </cfRule>
    <cfRule type="cellIs" dxfId="0" priority="4" operator="lessThan">
      <formula>11</formula>
    </cfRule>
  </conditionalFormatting>
  <pageMargins left="0.7" right="0.7" top="0.75" bottom="0.75" header="0.3" footer="0.3"/>
  <legacyDrawing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6FA8DC"/>
  </sheetPr>
  <dimension ref="A1:H23"/>
  <sheetViews>
    <sheetView workbookViewId="0">
      <pane ySplit="1" topLeftCell="A2" activePane="bottomLeft" state="frozen"/>
      <selection pane="bottomLeft" activeCell="B3" sqref="B3"/>
    </sheetView>
  </sheetViews>
  <sheetFormatPr defaultColWidth="11.1796875" defaultRowHeight="15.75" customHeight="1" x14ac:dyDescent="0.2"/>
  <cols>
    <col min="1" max="1" width="15.36328125" customWidth="1"/>
    <col min="2" max="2" width="21.36328125" customWidth="1"/>
    <col min="3" max="3" width="32" customWidth="1"/>
    <col min="4" max="4" width="15.81640625" customWidth="1"/>
    <col min="5" max="5" width="11.6328125" customWidth="1"/>
    <col min="6" max="6" width="19.81640625" customWidth="1"/>
    <col min="7" max="7" width="39.1796875" hidden="1" customWidth="1"/>
    <col min="8" max="8" width="21.36328125" customWidth="1"/>
    <col min="9" max="44" width="6.81640625" customWidth="1"/>
  </cols>
  <sheetData>
    <row r="1" spans="1:8" ht="12.6" x14ac:dyDescent="0.2">
      <c r="A1" s="65" t="s">
        <v>6</v>
      </c>
      <c r="B1" s="65" t="s">
        <v>418</v>
      </c>
      <c r="C1" s="5" t="s">
        <v>323</v>
      </c>
      <c r="D1" s="5" t="s">
        <v>1</v>
      </c>
      <c r="E1" s="5" t="s">
        <v>2</v>
      </c>
      <c r="F1" s="66" t="s">
        <v>3</v>
      </c>
      <c r="G1" s="5" t="s">
        <v>4</v>
      </c>
      <c r="H1" s="5" t="s">
        <v>419</v>
      </c>
    </row>
    <row r="2" spans="1:8" ht="12.6" hidden="1" x14ac:dyDescent="0.2">
      <c r="A2" s="5" t="b">
        <v>0</v>
      </c>
      <c r="B2" s="5" t="b">
        <v>0</v>
      </c>
      <c r="C2" s="5" t="s">
        <v>94</v>
      </c>
      <c r="D2" s="5" t="s">
        <v>95</v>
      </c>
      <c r="E2" s="5" t="s">
        <v>96</v>
      </c>
      <c r="F2" s="66">
        <v>45255.597881944443</v>
      </c>
      <c r="G2" s="5" t="s">
        <v>33</v>
      </c>
      <c r="H2" s="5" t="s">
        <v>34</v>
      </c>
    </row>
    <row r="3" spans="1:8" ht="12.6" hidden="1" x14ac:dyDescent="0.2">
      <c r="A3" s="5" t="b">
        <v>0</v>
      </c>
      <c r="B3" s="5" t="b">
        <v>0</v>
      </c>
      <c r="C3" s="5" t="s">
        <v>94</v>
      </c>
      <c r="D3" s="5" t="s">
        <v>95</v>
      </c>
      <c r="E3" s="5" t="s">
        <v>96</v>
      </c>
      <c r="F3" s="66">
        <v>45255.528738425928</v>
      </c>
      <c r="G3" s="5" t="s">
        <v>33</v>
      </c>
      <c r="H3" s="5" t="s">
        <v>34</v>
      </c>
    </row>
    <row r="4" spans="1:8" ht="12.6" hidden="1" x14ac:dyDescent="0.2">
      <c r="A4" s="5" t="b">
        <v>0</v>
      </c>
      <c r="B4" s="5" t="b">
        <v>0</v>
      </c>
      <c r="C4" s="5" t="s">
        <v>145</v>
      </c>
      <c r="D4" s="5" t="s">
        <v>146</v>
      </c>
      <c r="E4" s="5" t="s">
        <v>147</v>
      </c>
      <c r="F4" s="66">
        <v>45256.356921296298</v>
      </c>
      <c r="G4" s="5" t="s">
        <v>104</v>
      </c>
      <c r="H4" s="5" t="s">
        <v>75</v>
      </c>
    </row>
    <row r="5" spans="1:8" ht="12.6" hidden="1" x14ac:dyDescent="0.2">
      <c r="A5" s="5" t="b">
        <v>0</v>
      </c>
      <c r="B5" s="5" t="b">
        <v>0</v>
      </c>
      <c r="C5" s="5" t="s">
        <v>213</v>
      </c>
      <c r="D5" s="5" t="s">
        <v>214</v>
      </c>
      <c r="E5" s="5" t="s">
        <v>215</v>
      </c>
      <c r="F5" s="66">
        <v>45256.067685185182</v>
      </c>
      <c r="G5" s="5" t="s">
        <v>104</v>
      </c>
      <c r="H5" s="5" t="s">
        <v>75</v>
      </c>
    </row>
    <row r="6" spans="1:8" ht="12.6" hidden="1" x14ac:dyDescent="0.2">
      <c r="A6" s="5" t="b">
        <v>0</v>
      </c>
      <c r="B6" s="5" t="b">
        <v>0</v>
      </c>
      <c r="C6" s="5" t="s">
        <v>231</v>
      </c>
      <c r="D6" s="5" t="s">
        <v>232</v>
      </c>
      <c r="E6" s="5" t="s">
        <v>233</v>
      </c>
      <c r="F6" s="66">
        <v>45256.722893518519</v>
      </c>
      <c r="G6" s="5" t="s">
        <v>104</v>
      </c>
      <c r="H6" s="5" t="s">
        <v>75</v>
      </c>
    </row>
    <row r="7" spans="1:8" ht="12.6" hidden="1" x14ac:dyDescent="0.2">
      <c r="A7" s="5" t="b">
        <v>0</v>
      </c>
      <c r="B7" s="5" t="b">
        <v>0</v>
      </c>
      <c r="C7" s="5" t="s">
        <v>243</v>
      </c>
      <c r="D7" s="5" t="s">
        <v>244</v>
      </c>
      <c r="E7" s="5" t="s">
        <v>245</v>
      </c>
      <c r="F7" s="66">
        <v>45256.478703703702</v>
      </c>
      <c r="G7" s="5" t="s">
        <v>104</v>
      </c>
      <c r="H7" s="5" t="s">
        <v>75</v>
      </c>
    </row>
    <row r="8" spans="1:8" ht="12.6" hidden="1" x14ac:dyDescent="0.2">
      <c r="A8" s="5" t="b">
        <v>0</v>
      </c>
      <c r="B8" s="5" t="b">
        <v>0</v>
      </c>
      <c r="C8" s="5" t="s">
        <v>248</v>
      </c>
      <c r="D8" s="5" t="s">
        <v>249</v>
      </c>
      <c r="E8" s="5" t="s">
        <v>250</v>
      </c>
      <c r="F8" s="66">
        <v>45254.344143518516</v>
      </c>
      <c r="G8" s="5" t="s">
        <v>132</v>
      </c>
      <c r="H8" s="5" t="s">
        <v>133</v>
      </c>
    </row>
    <row r="9" spans="1:8" ht="12.6" hidden="1" x14ac:dyDescent="0.2">
      <c r="A9" s="5" t="b">
        <v>0</v>
      </c>
      <c r="B9" s="5" t="b">
        <v>0</v>
      </c>
      <c r="C9" s="5" t="s">
        <v>248</v>
      </c>
      <c r="D9" s="5" t="s">
        <v>249</v>
      </c>
      <c r="E9" s="5" t="s">
        <v>250</v>
      </c>
      <c r="F9" s="66">
        <v>45254.339166666665</v>
      </c>
      <c r="G9" s="5" t="s">
        <v>65</v>
      </c>
      <c r="H9" s="5" t="s">
        <v>66</v>
      </c>
    </row>
    <row r="10" spans="1:8" ht="12.6" hidden="1" x14ac:dyDescent="0.2">
      <c r="A10" s="5" t="b">
        <v>0</v>
      </c>
      <c r="B10" s="5" t="b">
        <v>0</v>
      </c>
      <c r="C10" s="5" t="s">
        <v>256</v>
      </c>
      <c r="D10" s="5" t="s">
        <v>257</v>
      </c>
      <c r="E10" s="5" t="s">
        <v>258</v>
      </c>
      <c r="F10" s="66">
        <v>45254.329236111109</v>
      </c>
      <c r="G10" s="5" t="s">
        <v>132</v>
      </c>
      <c r="H10" s="5" t="s">
        <v>133</v>
      </c>
    </row>
    <row r="11" spans="1:8" ht="12.6" x14ac:dyDescent="0.2">
      <c r="F11" s="66"/>
    </row>
    <row r="12" spans="1:8" ht="12.6" x14ac:dyDescent="0.2">
      <c r="C12" s="5"/>
      <c r="E12" s="5"/>
      <c r="F12" s="66"/>
    </row>
    <row r="13" spans="1:8" ht="12.6" x14ac:dyDescent="0.2">
      <c r="A13" s="5" t="s">
        <v>420</v>
      </c>
      <c r="E13" s="5"/>
      <c r="F13" s="66"/>
    </row>
    <row r="14" spans="1:8" ht="12.6" x14ac:dyDescent="0.2">
      <c r="A14" s="5" t="b">
        <v>1</v>
      </c>
      <c r="B14" s="5" t="b">
        <v>1</v>
      </c>
      <c r="C14" s="5" t="s">
        <v>238</v>
      </c>
      <c r="F14" s="66"/>
    </row>
    <row r="15" spans="1:8" ht="12.6" x14ac:dyDescent="0.2">
      <c r="A15" s="5" t="b">
        <v>1</v>
      </c>
      <c r="B15" s="5" t="b">
        <v>1</v>
      </c>
      <c r="C15" s="5" t="s">
        <v>421</v>
      </c>
      <c r="F15" s="66"/>
    </row>
    <row r="16" spans="1:8" ht="12.6" x14ac:dyDescent="0.2">
      <c r="A16" s="5" t="b">
        <v>1</v>
      </c>
      <c r="B16" s="5" t="b">
        <v>1</v>
      </c>
      <c r="C16" s="5" t="s">
        <v>422</v>
      </c>
      <c r="F16" s="66"/>
    </row>
    <row r="17" spans="1:3" ht="12.6" x14ac:dyDescent="0.2">
      <c r="A17" s="5" t="b">
        <v>1</v>
      </c>
      <c r="B17" s="5" t="b">
        <v>1</v>
      </c>
      <c r="C17" s="5" t="s">
        <v>423</v>
      </c>
    </row>
    <row r="18" spans="1:3" ht="12.6" x14ac:dyDescent="0.2">
      <c r="A18" s="5" t="b">
        <v>1</v>
      </c>
      <c r="B18" s="5" t="b">
        <v>1</v>
      </c>
      <c r="C18" s="5" t="s">
        <v>424</v>
      </c>
    </row>
    <row r="19" spans="1:3" ht="12.6" x14ac:dyDescent="0.2">
      <c r="A19" s="5" t="b">
        <v>1</v>
      </c>
      <c r="B19" s="5" t="b">
        <v>1</v>
      </c>
      <c r="C19" s="5" t="s">
        <v>425</v>
      </c>
    </row>
    <row r="20" spans="1:3" ht="12.6" x14ac:dyDescent="0.2">
      <c r="A20" s="5" t="b">
        <v>1</v>
      </c>
      <c r="B20" s="5" t="b">
        <v>1</v>
      </c>
      <c r="C20" s="5" t="s">
        <v>426</v>
      </c>
    </row>
    <row r="21" spans="1:3" ht="12.6" x14ac:dyDescent="0.2">
      <c r="A21" s="5" t="b">
        <v>1</v>
      </c>
      <c r="B21" s="5" t="b">
        <v>1</v>
      </c>
      <c r="C21" s="5" t="s">
        <v>427</v>
      </c>
    </row>
    <row r="22" spans="1:3" ht="12.6" x14ac:dyDescent="0.2">
      <c r="A22" s="5" t="b">
        <v>1</v>
      </c>
      <c r="B22" s="5" t="b">
        <v>1</v>
      </c>
      <c r="C22" s="5" t="s">
        <v>428</v>
      </c>
    </row>
    <row r="23" spans="1:3" ht="12.6" x14ac:dyDescent="0.2">
      <c r="A23" s="5" t="b">
        <v>1</v>
      </c>
      <c r="B23" s="5" t="b">
        <v>1</v>
      </c>
      <c r="C23" s="5" t="s">
        <v>429</v>
      </c>
    </row>
  </sheetData>
  <autoFilter ref="A1:H10" xr:uid="{00000000-0009-0000-0000-00000B000000}"/>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tabColor rgb="FF6FA8DC"/>
  </sheetPr>
  <dimension ref="A1:I32"/>
  <sheetViews>
    <sheetView workbookViewId="0"/>
  </sheetViews>
  <sheetFormatPr defaultColWidth="11.1796875" defaultRowHeight="15.75" customHeight="1" x14ac:dyDescent="0.2"/>
  <cols>
    <col min="1" max="1" width="13.453125" customWidth="1"/>
    <col min="2" max="2" width="13.54296875" customWidth="1"/>
    <col min="3" max="3" width="12.6328125" customWidth="1"/>
    <col min="4" max="4" width="42.90625" customWidth="1"/>
    <col min="5" max="5" width="15.81640625" customWidth="1"/>
    <col min="6" max="6" width="11.6328125" customWidth="1"/>
    <col min="7" max="7" width="19.81640625" customWidth="1"/>
    <col min="8" max="8" width="39.1796875" hidden="1" customWidth="1"/>
    <col min="9" max="9" width="21.36328125" customWidth="1"/>
    <col min="10" max="45" width="6.81640625" customWidth="1"/>
  </cols>
  <sheetData>
    <row r="1" spans="1:9" ht="12.6" x14ac:dyDescent="0.2">
      <c r="A1" s="65" t="s">
        <v>6</v>
      </c>
      <c r="B1" s="65" t="s">
        <v>418</v>
      </c>
      <c r="C1" s="5" t="s">
        <v>323</v>
      </c>
      <c r="D1" s="5" t="s">
        <v>430</v>
      </c>
      <c r="E1" s="5" t="s">
        <v>1</v>
      </c>
      <c r="F1" s="5" t="s">
        <v>2</v>
      </c>
      <c r="G1" s="66" t="s">
        <v>3</v>
      </c>
      <c r="H1" s="5" t="s">
        <v>4</v>
      </c>
      <c r="I1" s="5" t="s">
        <v>419</v>
      </c>
    </row>
    <row r="2" spans="1:9" ht="12.6" x14ac:dyDescent="0.2">
      <c r="A2" s="5" t="b">
        <v>1</v>
      </c>
      <c r="B2" s="5" t="b">
        <v>1</v>
      </c>
      <c r="C2" s="5" t="s">
        <v>41</v>
      </c>
      <c r="D2" s="5" t="s">
        <v>431</v>
      </c>
      <c r="E2" s="5" t="s">
        <v>42</v>
      </c>
      <c r="F2" s="5" t="s">
        <v>43</v>
      </c>
      <c r="G2" s="66">
        <v>45254.392002314817</v>
      </c>
      <c r="H2" s="5" t="s">
        <v>27</v>
      </c>
      <c r="I2" s="5" t="s">
        <v>28</v>
      </c>
    </row>
    <row r="3" spans="1:9" ht="12.6" hidden="1" x14ac:dyDescent="0.2">
      <c r="A3" s="5" t="b">
        <v>0</v>
      </c>
      <c r="B3" s="5" t="b">
        <v>0</v>
      </c>
      <c r="C3" s="5" t="s">
        <v>94</v>
      </c>
      <c r="E3" s="5" t="s">
        <v>95</v>
      </c>
      <c r="F3" s="5" t="s">
        <v>96</v>
      </c>
      <c r="G3" s="66">
        <v>45255.597881944443</v>
      </c>
      <c r="H3" s="5" t="s">
        <v>33</v>
      </c>
      <c r="I3" s="5" t="s">
        <v>34</v>
      </c>
    </row>
    <row r="4" spans="1:9" ht="12.6" hidden="1" x14ac:dyDescent="0.2">
      <c r="A4" s="5" t="b">
        <v>0</v>
      </c>
      <c r="B4" s="5" t="b">
        <v>0</v>
      </c>
      <c r="C4" s="5" t="s">
        <v>94</v>
      </c>
      <c r="E4" s="5" t="s">
        <v>95</v>
      </c>
      <c r="F4" s="5" t="s">
        <v>96</v>
      </c>
      <c r="G4" s="66">
        <v>45255.528738425928</v>
      </c>
      <c r="H4" s="5" t="s">
        <v>33</v>
      </c>
      <c r="I4" s="5" t="s">
        <v>34</v>
      </c>
    </row>
    <row r="5" spans="1:9" ht="12.6" x14ac:dyDescent="0.2">
      <c r="A5" s="5" t="b">
        <v>1</v>
      </c>
      <c r="B5" s="5" t="b">
        <v>1</v>
      </c>
      <c r="C5" s="5" t="s">
        <v>110</v>
      </c>
      <c r="D5" s="5" t="s">
        <v>432</v>
      </c>
      <c r="E5" s="5" t="s">
        <v>111</v>
      </c>
      <c r="F5" s="5" t="s">
        <v>112</v>
      </c>
      <c r="G5" s="66">
        <v>45254.802974537037</v>
      </c>
      <c r="H5" s="5" t="s">
        <v>27</v>
      </c>
      <c r="I5" s="5" t="s">
        <v>28</v>
      </c>
    </row>
    <row r="6" spans="1:9" ht="12.6" hidden="1" x14ac:dyDescent="0.2">
      <c r="A6" s="5" t="b">
        <v>0</v>
      </c>
      <c r="B6" s="5" t="b">
        <v>0</v>
      </c>
      <c r="C6" s="5" t="s">
        <v>145</v>
      </c>
      <c r="E6" s="5" t="s">
        <v>146</v>
      </c>
      <c r="F6" s="5" t="s">
        <v>147</v>
      </c>
      <c r="G6" s="66">
        <v>45256.356921296298</v>
      </c>
      <c r="H6" s="5" t="s">
        <v>104</v>
      </c>
      <c r="I6" s="5" t="s">
        <v>75</v>
      </c>
    </row>
    <row r="7" spans="1:9" ht="12.6" x14ac:dyDescent="0.2">
      <c r="A7" s="5" t="b">
        <v>0</v>
      </c>
      <c r="B7" s="5" t="b">
        <v>0</v>
      </c>
      <c r="C7" s="5" t="s">
        <v>180</v>
      </c>
      <c r="D7" s="5" t="s">
        <v>432</v>
      </c>
      <c r="E7" s="5" t="s">
        <v>181</v>
      </c>
      <c r="F7" s="5" t="s">
        <v>182</v>
      </c>
      <c r="G7" s="66">
        <v>45254.808865740742</v>
      </c>
      <c r="H7" s="5" t="s">
        <v>27</v>
      </c>
      <c r="I7" s="5" t="s">
        <v>28</v>
      </c>
    </row>
    <row r="8" spans="1:9" ht="12.6" x14ac:dyDescent="0.2">
      <c r="A8" s="5" t="b">
        <v>1</v>
      </c>
      <c r="B8" s="5" t="b">
        <v>1</v>
      </c>
      <c r="C8" s="5" t="s">
        <v>186</v>
      </c>
      <c r="D8" s="5" t="s">
        <v>432</v>
      </c>
      <c r="E8" s="5" t="s">
        <v>187</v>
      </c>
      <c r="F8" s="5" t="s">
        <v>188</v>
      </c>
      <c r="G8" s="66">
        <v>45256.325578703705</v>
      </c>
      <c r="H8" s="5" t="s">
        <v>27</v>
      </c>
      <c r="I8" s="5" t="s">
        <v>28</v>
      </c>
    </row>
    <row r="9" spans="1:9" ht="12.6" hidden="1" x14ac:dyDescent="0.2">
      <c r="A9" s="5" t="b">
        <v>0</v>
      </c>
      <c r="B9" s="5" t="b">
        <v>0</v>
      </c>
      <c r="C9" s="5" t="s">
        <v>213</v>
      </c>
      <c r="E9" s="5" t="s">
        <v>214</v>
      </c>
      <c r="F9" s="5" t="s">
        <v>215</v>
      </c>
      <c r="G9" s="66">
        <v>45256.067685185182</v>
      </c>
      <c r="H9" s="5" t="s">
        <v>104</v>
      </c>
      <c r="I9" s="5" t="s">
        <v>75</v>
      </c>
    </row>
    <row r="10" spans="1:9" ht="12.6" x14ac:dyDescent="0.2">
      <c r="A10" s="5" t="b">
        <v>1</v>
      </c>
      <c r="B10" s="5" t="b">
        <v>0</v>
      </c>
      <c r="C10" s="5" t="s">
        <v>225</v>
      </c>
      <c r="D10" s="5" t="s">
        <v>432</v>
      </c>
      <c r="E10" s="5" t="s">
        <v>226</v>
      </c>
      <c r="F10" s="5" t="s">
        <v>227</v>
      </c>
      <c r="G10" s="66">
        <v>45256.299155092594</v>
      </c>
      <c r="H10" s="5" t="s">
        <v>27</v>
      </c>
      <c r="I10" s="5" t="s">
        <v>28</v>
      </c>
    </row>
    <row r="11" spans="1:9" ht="12.6" hidden="1" x14ac:dyDescent="0.2">
      <c r="A11" s="5" t="b">
        <v>0</v>
      </c>
      <c r="B11" s="5" t="b">
        <v>0</v>
      </c>
      <c r="C11" s="5" t="s">
        <v>231</v>
      </c>
      <c r="E11" s="5" t="s">
        <v>232</v>
      </c>
      <c r="F11" s="5" t="s">
        <v>233</v>
      </c>
      <c r="G11" s="66">
        <v>45256.722893518519</v>
      </c>
      <c r="H11" s="5" t="s">
        <v>104</v>
      </c>
      <c r="I11" s="5" t="s">
        <v>75</v>
      </c>
    </row>
    <row r="12" spans="1:9" ht="12.6" x14ac:dyDescent="0.2">
      <c r="A12" s="5" t="b">
        <v>1</v>
      </c>
      <c r="B12" s="5" t="b">
        <v>1</v>
      </c>
      <c r="C12" s="5" t="s">
        <v>238</v>
      </c>
      <c r="D12" s="5" t="s">
        <v>433</v>
      </c>
      <c r="E12" s="5" t="s">
        <v>239</v>
      </c>
      <c r="F12" s="5" t="s">
        <v>240</v>
      </c>
      <c r="G12" s="66">
        <v>45255.508530092593</v>
      </c>
      <c r="H12" s="5" t="s">
        <v>27</v>
      </c>
      <c r="I12" s="5" t="s">
        <v>28</v>
      </c>
    </row>
    <row r="13" spans="1:9" ht="12.6" hidden="1" x14ac:dyDescent="0.2">
      <c r="A13" s="5" t="b">
        <v>0</v>
      </c>
      <c r="B13" s="5" t="b">
        <v>0</v>
      </c>
      <c r="C13" s="5" t="s">
        <v>243</v>
      </c>
      <c r="E13" s="5" t="s">
        <v>244</v>
      </c>
      <c r="F13" s="5" t="s">
        <v>245</v>
      </c>
      <c r="G13" s="66">
        <v>45256.478703703702</v>
      </c>
      <c r="H13" s="5" t="s">
        <v>104</v>
      </c>
      <c r="I13" s="5" t="s">
        <v>75</v>
      </c>
    </row>
    <row r="14" spans="1:9" ht="12.6" hidden="1" x14ac:dyDescent="0.2">
      <c r="A14" s="5" t="b">
        <v>0</v>
      </c>
      <c r="B14" s="5" t="b">
        <v>0</v>
      </c>
      <c r="C14" s="5" t="s">
        <v>248</v>
      </c>
      <c r="E14" s="5" t="s">
        <v>249</v>
      </c>
      <c r="F14" s="5" t="s">
        <v>250</v>
      </c>
      <c r="G14" s="66">
        <v>45254.344143518516</v>
      </c>
      <c r="H14" s="5" t="s">
        <v>132</v>
      </c>
      <c r="I14" s="5" t="s">
        <v>133</v>
      </c>
    </row>
    <row r="15" spans="1:9" ht="12.6" hidden="1" x14ac:dyDescent="0.2">
      <c r="A15" s="5" t="b">
        <v>0</v>
      </c>
      <c r="B15" s="5" t="b">
        <v>0</v>
      </c>
      <c r="C15" s="5" t="s">
        <v>248</v>
      </c>
      <c r="E15" s="5" t="s">
        <v>249</v>
      </c>
      <c r="F15" s="5" t="s">
        <v>250</v>
      </c>
      <c r="G15" s="66">
        <v>45254.339166666665</v>
      </c>
      <c r="H15" s="5" t="s">
        <v>65</v>
      </c>
      <c r="I15" s="5" t="s">
        <v>66</v>
      </c>
    </row>
    <row r="16" spans="1:9" ht="12.6" x14ac:dyDescent="0.2">
      <c r="A16" s="5" t="b">
        <v>1</v>
      </c>
      <c r="B16" s="5" t="b">
        <v>1</v>
      </c>
      <c r="C16" s="5" t="s">
        <v>248</v>
      </c>
      <c r="D16" s="5" t="s">
        <v>434</v>
      </c>
      <c r="E16" s="5" t="s">
        <v>249</v>
      </c>
      <c r="F16" s="5" t="s">
        <v>250</v>
      </c>
      <c r="G16" s="66">
        <v>45254.334155092591</v>
      </c>
      <c r="H16" s="5" t="s">
        <v>27</v>
      </c>
      <c r="I16" s="5" t="s">
        <v>28</v>
      </c>
    </row>
    <row r="17" spans="1:9" ht="12.6" x14ac:dyDescent="0.2">
      <c r="A17" s="5" t="b">
        <v>0</v>
      </c>
      <c r="B17" s="5" t="b">
        <v>0</v>
      </c>
      <c r="C17" s="5" t="s">
        <v>435</v>
      </c>
      <c r="D17" s="5" t="s">
        <v>436</v>
      </c>
      <c r="E17" s="5" t="s">
        <v>437</v>
      </c>
      <c r="F17" s="5" t="s">
        <v>438</v>
      </c>
      <c r="G17" s="66">
        <v>45254.390034722222</v>
      </c>
      <c r="H17" s="5" t="s">
        <v>27</v>
      </c>
      <c r="I17" s="5" t="s">
        <v>28</v>
      </c>
    </row>
    <row r="18" spans="1:9" ht="12.6" hidden="1" x14ac:dyDescent="0.2">
      <c r="A18" s="5" t="b">
        <v>0</v>
      </c>
      <c r="B18" s="5" t="b">
        <v>0</v>
      </c>
      <c r="C18" s="5" t="s">
        <v>256</v>
      </c>
      <c r="E18" s="5" t="s">
        <v>257</v>
      </c>
      <c r="F18" s="5" t="s">
        <v>258</v>
      </c>
      <c r="G18" s="66">
        <v>45254.329236111109</v>
      </c>
      <c r="H18" s="5" t="s">
        <v>132</v>
      </c>
      <c r="I18" s="5" t="s">
        <v>133</v>
      </c>
    </row>
    <row r="19" spans="1:9" ht="12.6" x14ac:dyDescent="0.2">
      <c r="A19" s="5" t="b">
        <v>1</v>
      </c>
      <c r="B19" s="5" t="b">
        <v>1</v>
      </c>
      <c r="C19" s="5" t="s">
        <v>265</v>
      </c>
      <c r="D19" s="5" t="s">
        <v>432</v>
      </c>
      <c r="E19" s="5" t="s">
        <v>266</v>
      </c>
      <c r="F19" s="5" t="s">
        <v>267</v>
      </c>
      <c r="G19" s="66">
        <v>45256.345706018517</v>
      </c>
      <c r="H19" s="5" t="s">
        <v>27</v>
      </c>
      <c r="I19" s="5" t="s">
        <v>28</v>
      </c>
    </row>
    <row r="20" spans="1:9" ht="12.6" x14ac:dyDescent="0.2">
      <c r="A20" s="5" t="b">
        <v>1</v>
      </c>
      <c r="B20" s="5" t="b">
        <v>0</v>
      </c>
      <c r="C20" s="5" t="s">
        <v>281</v>
      </c>
      <c r="D20" s="5" t="s">
        <v>432</v>
      </c>
      <c r="E20" s="5" t="s">
        <v>282</v>
      </c>
      <c r="F20" s="5" t="s">
        <v>283</v>
      </c>
      <c r="G20" s="66">
        <v>45256.235868055555</v>
      </c>
      <c r="H20" s="5" t="s">
        <v>27</v>
      </c>
      <c r="I20" s="5" t="s">
        <v>28</v>
      </c>
    </row>
    <row r="21" spans="1:9" ht="12.6" x14ac:dyDescent="0.2">
      <c r="A21" s="5" t="b">
        <v>1</v>
      </c>
      <c r="B21" s="5" t="b">
        <v>1</v>
      </c>
      <c r="C21" s="5" t="s">
        <v>285</v>
      </c>
      <c r="D21" s="5" t="s">
        <v>439</v>
      </c>
      <c r="E21" s="5" t="s">
        <v>286</v>
      </c>
      <c r="F21" s="5" t="s">
        <v>62</v>
      </c>
      <c r="G21" s="66">
        <v>45254.813148148147</v>
      </c>
      <c r="H21" s="5" t="s">
        <v>27</v>
      </c>
      <c r="I21" s="5" t="s">
        <v>28</v>
      </c>
    </row>
    <row r="22" spans="1:9" ht="12.6" x14ac:dyDescent="0.2">
      <c r="A22" s="5" t="b">
        <v>1</v>
      </c>
      <c r="B22" s="5" t="b">
        <v>1</v>
      </c>
      <c r="C22" s="5" t="s">
        <v>294</v>
      </c>
      <c r="D22" s="5" t="s">
        <v>440</v>
      </c>
      <c r="E22" s="5" t="s">
        <v>295</v>
      </c>
      <c r="F22" s="5" t="s">
        <v>296</v>
      </c>
      <c r="G22" s="66">
        <v>45254.503437500003</v>
      </c>
      <c r="H22" s="5" t="s">
        <v>27</v>
      </c>
      <c r="I22" s="5" t="s">
        <v>28</v>
      </c>
    </row>
    <row r="23" spans="1:9" ht="12.6" x14ac:dyDescent="0.2">
      <c r="G23" s="66"/>
    </row>
    <row r="24" spans="1:9" ht="12.6" x14ac:dyDescent="0.2">
      <c r="C24" s="5"/>
      <c r="D24" s="5"/>
      <c r="F24" s="5"/>
      <c r="G24" s="66"/>
    </row>
    <row r="25" spans="1:9" ht="12.6" x14ac:dyDescent="0.2">
      <c r="A25" s="5" t="s">
        <v>420</v>
      </c>
      <c r="F25" s="5"/>
      <c r="G25" s="66"/>
    </row>
    <row r="26" spans="1:9" ht="12.6" x14ac:dyDescent="0.2">
      <c r="A26" s="5" t="b">
        <v>1</v>
      </c>
      <c r="B26" s="5" t="b">
        <v>0</v>
      </c>
      <c r="C26" s="5" t="s">
        <v>441</v>
      </c>
      <c r="D26" s="5"/>
      <c r="F26" s="5">
        <f>447599668191</f>
        <v>447599668191</v>
      </c>
      <c r="G26" s="66"/>
    </row>
    <row r="27" spans="1:9" ht="12.6" x14ac:dyDescent="0.2">
      <c r="A27" s="5" t="b">
        <v>1</v>
      </c>
      <c r="B27" s="5" t="b">
        <v>0</v>
      </c>
      <c r="C27" s="5" t="s">
        <v>442</v>
      </c>
      <c r="D27" s="5"/>
      <c r="F27" s="5">
        <f>447852768136</f>
        <v>447852768136</v>
      </c>
      <c r="G27" s="66"/>
    </row>
    <row r="28" spans="1:9" ht="12.6" x14ac:dyDescent="0.2">
      <c r="A28" s="5" t="b">
        <v>1</v>
      </c>
      <c r="B28" s="5" t="b">
        <v>0</v>
      </c>
      <c r="C28" s="5" t="s">
        <v>160</v>
      </c>
      <c r="D28" s="5"/>
      <c r="F28" s="5">
        <v>447438851827</v>
      </c>
      <c r="G28" s="66"/>
    </row>
    <row r="29" spans="1:9" ht="12.6" x14ac:dyDescent="0.2">
      <c r="G29" s="66"/>
    </row>
    <row r="30" spans="1:9" ht="12.6" x14ac:dyDescent="0.2">
      <c r="A30" s="5" t="s">
        <v>443</v>
      </c>
      <c r="D30" s="5"/>
      <c r="G30" s="66"/>
    </row>
    <row r="31" spans="1:9" ht="12.6" x14ac:dyDescent="0.2">
      <c r="A31" s="5" t="b">
        <v>1</v>
      </c>
      <c r="B31" s="5" t="b">
        <v>1</v>
      </c>
      <c r="C31" s="5" t="s">
        <v>145</v>
      </c>
      <c r="D31" s="5" t="s">
        <v>444</v>
      </c>
      <c r="F31" s="67" t="s">
        <v>445</v>
      </c>
      <c r="G31" s="66"/>
    </row>
    <row r="32" spans="1:9" ht="12.6" x14ac:dyDescent="0.2">
      <c r="A32" s="5" t="b">
        <v>0</v>
      </c>
      <c r="B32" s="5" t="b">
        <v>1</v>
      </c>
      <c r="C32" s="5" t="s">
        <v>446</v>
      </c>
      <c r="D32" s="5" t="s">
        <v>447</v>
      </c>
      <c r="G32" s="66"/>
    </row>
  </sheetData>
  <autoFilter ref="A1:I22" xr:uid="{00000000-0009-0000-0000-00000C000000}">
    <filterColumn colId="8">
      <filters>
        <filter val="Sunday Stroll: Spitalfields Edition"/>
      </filters>
    </filterColumn>
  </autoFilter>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5"/>
  <sheetViews>
    <sheetView workbookViewId="0"/>
  </sheetViews>
  <sheetFormatPr defaultColWidth="11.1796875" defaultRowHeight="15.75" customHeight="1" x14ac:dyDescent="0.2"/>
  <cols>
    <col min="1" max="2" width="15.36328125" customWidth="1"/>
    <col min="3" max="3" width="15.81640625" customWidth="1"/>
    <col min="4" max="4" width="11.6328125" customWidth="1"/>
    <col min="5" max="5" width="19.81640625" customWidth="1"/>
    <col min="6" max="6" width="39.1796875" hidden="1" customWidth="1"/>
    <col min="7" max="8" width="21.36328125" customWidth="1"/>
    <col min="9" max="10" width="6.81640625" customWidth="1"/>
    <col min="11" max="11" width="22.1796875" customWidth="1"/>
    <col min="12" max="47" width="6.81640625" customWidth="1"/>
  </cols>
  <sheetData>
    <row r="1" spans="1:12" ht="15.75" customHeight="1" x14ac:dyDescent="0.2">
      <c r="A1" s="65"/>
      <c r="B1" s="5" t="s">
        <v>323</v>
      </c>
      <c r="C1" s="5" t="s">
        <v>1</v>
      </c>
      <c r="D1" s="5" t="s">
        <v>2</v>
      </c>
      <c r="E1" s="66" t="s">
        <v>3</v>
      </c>
      <c r="F1" s="5" t="s">
        <v>4</v>
      </c>
      <c r="G1" s="5" t="s">
        <v>419</v>
      </c>
      <c r="H1" s="65" t="s">
        <v>418</v>
      </c>
    </row>
    <row r="2" spans="1:12" ht="15.75" customHeight="1" x14ac:dyDescent="0.2">
      <c r="A2" s="5" t="b">
        <v>1</v>
      </c>
      <c r="B2" s="5" t="s">
        <v>41</v>
      </c>
      <c r="C2" s="5" t="s">
        <v>42</v>
      </c>
      <c r="D2" s="5" t="s">
        <v>43</v>
      </c>
      <c r="E2" s="66">
        <v>45254.392002314817</v>
      </c>
      <c r="F2" s="5" t="s">
        <v>27</v>
      </c>
      <c r="G2" s="5" t="s">
        <v>28</v>
      </c>
      <c r="H2" s="5" t="b">
        <v>0</v>
      </c>
    </row>
    <row r="3" spans="1:12" ht="15.75" customHeight="1" x14ac:dyDescent="0.3">
      <c r="A3" s="5" t="b">
        <v>0</v>
      </c>
      <c r="B3" s="5" t="s">
        <v>94</v>
      </c>
      <c r="C3" s="5" t="s">
        <v>95</v>
      </c>
      <c r="D3" s="5" t="s">
        <v>96</v>
      </c>
      <c r="E3" s="66">
        <v>45255.597881944443</v>
      </c>
      <c r="F3" s="5" t="s">
        <v>33</v>
      </c>
      <c r="G3" s="5" t="s">
        <v>34</v>
      </c>
      <c r="H3" s="5" t="b">
        <v>0</v>
      </c>
      <c r="K3" s="68" t="s">
        <v>419</v>
      </c>
      <c r="L3" s="69" t="s">
        <v>448</v>
      </c>
    </row>
    <row r="4" spans="1:12" ht="15.75" customHeight="1" x14ac:dyDescent="0.3">
      <c r="A4" s="5" t="b">
        <v>0</v>
      </c>
      <c r="B4" s="5" t="s">
        <v>94</v>
      </c>
      <c r="C4" s="5" t="s">
        <v>95</v>
      </c>
      <c r="D4" s="5" t="s">
        <v>96</v>
      </c>
      <c r="E4" s="66">
        <v>45255.528738425928</v>
      </c>
      <c r="F4" s="5" t="s">
        <v>33</v>
      </c>
      <c r="G4" s="5" t="s">
        <v>34</v>
      </c>
      <c r="H4" s="5" t="b">
        <v>0</v>
      </c>
      <c r="K4" s="71" t="s">
        <v>34</v>
      </c>
      <c r="L4" s="72">
        <v>1</v>
      </c>
    </row>
    <row r="5" spans="1:12" ht="15.75" customHeight="1" x14ac:dyDescent="0.3">
      <c r="A5" s="5" t="b">
        <v>1</v>
      </c>
      <c r="B5" s="5" t="s">
        <v>110</v>
      </c>
      <c r="C5" s="5" t="s">
        <v>111</v>
      </c>
      <c r="D5" s="5" t="s">
        <v>112</v>
      </c>
      <c r="E5" s="66">
        <v>45254.802974537037</v>
      </c>
      <c r="F5" s="5" t="s">
        <v>27</v>
      </c>
      <c r="G5" s="5" t="s">
        <v>28</v>
      </c>
      <c r="H5" s="5" t="b">
        <v>0</v>
      </c>
      <c r="K5" s="71" t="s">
        <v>133</v>
      </c>
      <c r="L5" s="72">
        <v>2</v>
      </c>
    </row>
    <row r="6" spans="1:12" ht="15.75" customHeight="1" x14ac:dyDescent="0.3">
      <c r="A6" s="5" t="b">
        <v>0</v>
      </c>
      <c r="B6" s="5" t="s">
        <v>145</v>
      </c>
      <c r="C6" s="5" t="s">
        <v>146</v>
      </c>
      <c r="D6" s="5" t="s">
        <v>147</v>
      </c>
      <c r="E6" s="66">
        <v>45256.356921296298</v>
      </c>
      <c r="F6" s="5" t="s">
        <v>104</v>
      </c>
      <c r="G6" s="5" t="s">
        <v>75</v>
      </c>
      <c r="H6" s="5" t="b">
        <v>0</v>
      </c>
      <c r="K6" s="71" t="s">
        <v>66</v>
      </c>
      <c r="L6" s="72">
        <v>1</v>
      </c>
    </row>
    <row r="7" spans="1:12" ht="15.75" customHeight="1" x14ac:dyDescent="0.3">
      <c r="A7" s="5" t="b">
        <v>0</v>
      </c>
      <c r="B7" s="5" t="s">
        <v>180</v>
      </c>
      <c r="C7" s="5" t="s">
        <v>181</v>
      </c>
      <c r="D7" s="5" t="s">
        <v>182</v>
      </c>
      <c r="E7" s="66">
        <v>45254.808865740742</v>
      </c>
      <c r="F7" s="5" t="s">
        <v>27</v>
      </c>
      <c r="G7" s="5" t="s">
        <v>28</v>
      </c>
      <c r="H7" s="5" t="b">
        <v>0</v>
      </c>
      <c r="K7" s="71" t="s">
        <v>28</v>
      </c>
      <c r="L7" s="72">
        <v>13</v>
      </c>
    </row>
    <row r="8" spans="1:12" ht="15.75" customHeight="1" x14ac:dyDescent="0.3">
      <c r="A8" s="5" t="b">
        <v>1</v>
      </c>
      <c r="B8" s="5" t="s">
        <v>186</v>
      </c>
      <c r="C8" s="5" t="s">
        <v>187</v>
      </c>
      <c r="D8" s="5" t="s">
        <v>188</v>
      </c>
      <c r="E8" s="66">
        <v>45256.325578703705</v>
      </c>
      <c r="F8" s="5" t="s">
        <v>27</v>
      </c>
      <c r="G8" s="5" t="s">
        <v>28</v>
      </c>
      <c r="H8" s="5" t="b">
        <v>0</v>
      </c>
      <c r="K8" s="73" t="s">
        <v>75</v>
      </c>
      <c r="L8" s="74">
        <v>4</v>
      </c>
    </row>
    <row r="9" spans="1:12" ht="15.75" customHeight="1" x14ac:dyDescent="0.3">
      <c r="A9" s="5" t="b">
        <v>0</v>
      </c>
      <c r="B9" s="5" t="s">
        <v>213</v>
      </c>
      <c r="C9" s="5" t="s">
        <v>214</v>
      </c>
      <c r="D9" s="5" t="s">
        <v>215</v>
      </c>
      <c r="E9" s="66">
        <v>45256.067685185182</v>
      </c>
      <c r="F9" s="5" t="s">
        <v>104</v>
      </c>
      <c r="G9" s="5" t="s">
        <v>75</v>
      </c>
      <c r="H9" s="5" t="b">
        <v>0</v>
      </c>
      <c r="K9" s="75" t="s">
        <v>449</v>
      </c>
      <c r="L9" s="76">
        <v>19</v>
      </c>
    </row>
    <row r="10" spans="1:12" ht="15.75" customHeight="1" x14ac:dyDescent="0.3">
      <c r="A10" s="5" t="b">
        <v>1</v>
      </c>
      <c r="B10" s="5" t="s">
        <v>225</v>
      </c>
      <c r="C10" s="5" t="s">
        <v>226</v>
      </c>
      <c r="D10" s="5" t="s">
        <v>227</v>
      </c>
      <c r="E10" s="66">
        <v>45256.299155092594</v>
      </c>
      <c r="F10" s="5" t="s">
        <v>27</v>
      </c>
      <c r="G10" s="5" t="s">
        <v>28</v>
      </c>
      <c r="H10" s="5" t="b">
        <v>0</v>
      </c>
      <c r="K10" s="70"/>
      <c r="L10" s="70"/>
    </row>
    <row r="11" spans="1:12" ht="15.75" customHeight="1" x14ac:dyDescent="0.2">
      <c r="A11" s="5" t="b">
        <v>0</v>
      </c>
      <c r="B11" s="5" t="s">
        <v>231</v>
      </c>
      <c r="C11" s="5" t="s">
        <v>232</v>
      </c>
      <c r="D11" s="5" t="s">
        <v>233</v>
      </c>
      <c r="E11" s="66">
        <v>45256.722893518519</v>
      </c>
      <c r="F11" s="5" t="s">
        <v>104</v>
      </c>
      <c r="G11" s="5" t="s">
        <v>75</v>
      </c>
      <c r="H11" s="5" t="b">
        <v>0</v>
      </c>
      <c r="K11" s="88" t="s">
        <v>3</v>
      </c>
      <c r="L11" s="89" t="s">
        <v>450</v>
      </c>
    </row>
    <row r="12" spans="1:12" ht="15.75" customHeight="1" x14ac:dyDescent="0.2">
      <c r="A12" s="5" t="b">
        <v>1</v>
      </c>
      <c r="B12" s="5" t="s">
        <v>238</v>
      </c>
      <c r="C12" s="5" t="s">
        <v>239</v>
      </c>
      <c r="D12" s="5" t="s">
        <v>240</v>
      </c>
      <c r="E12" s="66">
        <v>45255.508530092593</v>
      </c>
      <c r="F12" s="5" t="s">
        <v>27</v>
      </c>
      <c r="G12" s="5" t="s">
        <v>28</v>
      </c>
      <c r="H12" s="5" t="b">
        <v>0</v>
      </c>
      <c r="K12" s="90">
        <v>45254.329236111109</v>
      </c>
      <c r="L12" s="91">
        <v>1</v>
      </c>
    </row>
    <row r="13" spans="1:12" ht="15.75" customHeight="1" x14ac:dyDescent="0.2">
      <c r="A13" s="5" t="b">
        <v>0</v>
      </c>
      <c r="B13" s="5" t="s">
        <v>243</v>
      </c>
      <c r="C13" s="5" t="s">
        <v>244</v>
      </c>
      <c r="D13" s="5" t="s">
        <v>245</v>
      </c>
      <c r="E13" s="66">
        <v>45256.478703703702</v>
      </c>
      <c r="F13" s="5" t="s">
        <v>104</v>
      </c>
      <c r="G13" s="5" t="s">
        <v>75</v>
      </c>
      <c r="H13" s="5" t="b">
        <v>0</v>
      </c>
      <c r="K13" s="92">
        <v>45254.334155092591</v>
      </c>
      <c r="L13" s="93">
        <v>1</v>
      </c>
    </row>
    <row r="14" spans="1:12" ht="15.75" customHeight="1" x14ac:dyDescent="0.2">
      <c r="A14" s="5" t="b">
        <v>0</v>
      </c>
      <c r="B14" s="5" t="s">
        <v>248</v>
      </c>
      <c r="C14" s="5" t="s">
        <v>249</v>
      </c>
      <c r="D14" s="5" t="s">
        <v>250</v>
      </c>
      <c r="E14" s="66">
        <v>45254.344143518516</v>
      </c>
      <c r="F14" s="5" t="s">
        <v>132</v>
      </c>
      <c r="G14" s="5" t="s">
        <v>133</v>
      </c>
      <c r="H14" s="5" t="b">
        <v>0</v>
      </c>
      <c r="K14" s="92">
        <v>45254.339166666665</v>
      </c>
      <c r="L14" s="93">
        <v>1</v>
      </c>
    </row>
    <row r="15" spans="1:12" ht="15.75" customHeight="1" x14ac:dyDescent="0.2">
      <c r="A15" s="5" t="b">
        <v>0</v>
      </c>
      <c r="B15" s="5" t="s">
        <v>248</v>
      </c>
      <c r="C15" s="5" t="s">
        <v>249</v>
      </c>
      <c r="D15" s="5" t="s">
        <v>250</v>
      </c>
      <c r="E15" s="66">
        <v>45254.339166666665</v>
      </c>
      <c r="F15" s="5" t="s">
        <v>65</v>
      </c>
      <c r="G15" s="5" t="s">
        <v>66</v>
      </c>
      <c r="H15" s="5" t="b">
        <v>0</v>
      </c>
      <c r="K15" s="92">
        <v>45254.344143518516</v>
      </c>
      <c r="L15" s="93">
        <v>1</v>
      </c>
    </row>
    <row r="16" spans="1:12" ht="15.75" customHeight="1" x14ac:dyDescent="0.2">
      <c r="A16" s="5" t="b">
        <v>1</v>
      </c>
      <c r="B16" s="5" t="s">
        <v>248</v>
      </c>
      <c r="C16" s="5" t="s">
        <v>249</v>
      </c>
      <c r="D16" s="5" t="s">
        <v>250</v>
      </c>
      <c r="E16" s="66">
        <v>45254.334155092591</v>
      </c>
      <c r="F16" s="5" t="s">
        <v>27</v>
      </c>
      <c r="G16" s="5" t="s">
        <v>28</v>
      </c>
      <c r="H16" s="5" t="b">
        <v>0</v>
      </c>
      <c r="K16" s="92">
        <v>45254.390034722222</v>
      </c>
      <c r="L16" s="93">
        <v>1</v>
      </c>
    </row>
    <row r="17" spans="1:12" ht="15.75" customHeight="1" x14ac:dyDescent="0.2">
      <c r="A17" s="5" t="b">
        <v>0</v>
      </c>
      <c r="B17" s="5" t="s">
        <v>435</v>
      </c>
      <c r="C17" s="5" t="s">
        <v>437</v>
      </c>
      <c r="D17" s="5" t="s">
        <v>438</v>
      </c>
      <c r="E17" s="66">
        <v>45254.390034722222</v>
      </c>
      <c r="F17" s="5" t="s">
        <v>27</v>
      </c>
      <c r="G17" s="5" t="s">
        <v>28</v>
      </c>
      <c r="H17" s="5" t="b">
        <v>0</v>
      </c>
      <c r="K17" s="92">
        <v>45254.392002314817</v>
      </c>
      <c r="L17" s="93">
        <v>1</v>
      </c>
    </row>
    <row r="18" spans="1:12" ht="15.75" customHeight="1" x14ac:dyDescent="0.2">
      <c r="A18" s="5" t="b">
        <v>0</v>
      </c>
      <c r="B18" s="5" t="s">
        <v>256</v>
      </c>
      <c r="C18" s="5" t="s">
        <v>257</v>
      </c>
      <c r="D18" s="5" t="s">
        <v>258</v>
      </c>
      <c r="E18" s="66">
        <v>45254.329236111109</v>
      </c>
      <c r="F18" s="5" t="s">
        <v>132</v>
      </c>
      <c r="G18" s="5" t="s">
        <v>133</v>
      </c>
      <c r="H18" s="5" t="b">
        <v>0</v>
      </c>
      <c r="K18" s="92">
        <v>45254.503437500003</v>
      </c>
      <c r="L18" s="93">
        <v>1</v>
      </c>
    </row>
    <row r="19" spans="1:12" ht="15.75" customHeight="1" x14ac:dyDescent="0.2">
      <c r="A19" s="5" t="b">
        <v>0</v>
      </c>
      <c r="B19" s="5" t="s">
        <v>265</v>
      </c>
      <c r="C19" s="5" t="s">
        <v>266</v>
      </c>
      <c r="D19" s="5" t="s">
        <v>267</v>
      </c>
      <c r="E19" s="66">
        <v>45256.345706018517</v>
      </c>
      <c r="F19" s="5" t="s">
        <v>27</v>
      </c>
      <c r="G19" s="5" t="s">
        <v>28</v>
      </c>
      <c r="H19" s="5" t="b">
        <v>0</v>
      </c>
      <c r="K19" s="92">
        <v>45254.802974537037</v>
      </c>
      <c r="L19" s="93">
        <v>1</v>
      </c>
    </row>
    <row r="20" spans="1:12" ht="15.75" customHeight="1" x14ac:dyDescent="0.2">
      <c r="A20" s="5" t="b">
        <v>0</v>
      </c>
      <c r="B20" s="5" t="s">
        <v>281</v>
      </c>
      <c r="C20" s="5" t="s">
        <v>282</v>
      </c>
      <c r="D20" s="5" t="s">
        <v>283</v>
      </c>
      <c r="E20" s="66">
        <v>45256.235868055555</v>
      </c>
      <c r="F20" s="5" t="s">
        <v>27</v>
      </c>
      <c r="G20" s="5" t="s">
        <v>28</v>
      </c>
      <c r="H20" s="5" t="b">
        <v>0</v>
      </c>
      <c r="K20" s="92">
        <v>45254.808865740742</v>
      </c>
      <c r="L20" s="93">
        <v>1</v>
      </c>
    </row>
    <row r="21" spans="1:12" ht="15.75" customHeight="1" x14ac:dyDescent="0.2">
      <c r="A21" s="5" t="b">
        <v>0</v>
      </c>
      <c r="B21" s="5" t="s">
        <v>285</v>
      </c>
      <c r="C21" s="5" t="s">
        <v>286</v>
      </c>
      <c r="D21" s="5" t="s">
        <v>62</v>
      </c>
      <c r="E21" s="66">
        <v>45254.813148148147</v>
      </c>
      <c r="F21" s="5" t="s">
        <v>27</v>
      </c>
      <c r="G21" s="5" t="s">
        <v>28</v>
      </c>
      <c r="H21" s="5" t="b">
        <v>0</v>
      </c>
      <c r="K21" s="92">
        <v>45254.813148148147</v>
      </c>
      <c r="L21" s="93">
        <v>1</v>
      </c>
    </row>
    <row r="22" spans="1:12" ht="15.75" customHeight="1" x14ac:dyDescent="0.2">
      <c r="A22" s="5" t="b">
        <v>0</v>
      </c>
      <c r="B22" s="5" t="s">
        <v>294</v>
      </c>
      <c r="C22" s="5" t="s">
        <v>295</v>
      </c>
      <c r="D22" s="5" t="s">
        <v>296</v>
      </c>
      <c r="E22" s="66">
        <v>45256.233391203707</v>
      </c>
      <c r="F22" s="5" t="s">
        <v>27</v>
      </c>
      <c r="G22" s="5" t="s">
        <v>28</v>
      </c>
      <c r="H22" s="5" t="b">
        <v>0</v>
      </c>
      <c r="K22" s="92">
        <v>45255.508530092593</v>
      </c>
      <c r="L22" s="93">
        <v>1</v>
      </c>
    </row>
    <row r="23" spans="1:12" ht="15.75" customHeight="1" x14ac:dyDescent="0.2">
      <c r="A23" s="5" t="b">
        <v>0</v>
      </c>
      <c r="B23" s="5" t="s">
        <v>294</v>
      </c>
      <c r="C23" s="5" t="s">
        <v>295</v>
      </c>
      <c r="D23" s="5" t="s">
        <v>296</v>
      </c>
      <c r="E23" s="66">
        <v>45254.503437500003</v>
      </c>
      <c r="F23" s="5" t="s">
        <v>27</v>
      </c>
      <c r="G23" s="5" t="s">
        <v>28</v>
      </c>
      <c r="H23" s="5" t="b">
        <v>0</v>
      </c>
      <c r="K23" s="92">
        <v>45255.528738425928</v>
      </c>
      <c r="L23" s="93">
        <v>1</v>
      </c>
    </row>
    <row r="24" spans="1:12" ht="15.75" customHeight="1" x14ac:dyDescent="0.2">
      <c r="E24" s="66"/>
      <c r="K24" s="92">
        <v>45255.597881944443</v>
      </c>
      <c r="L24" s="93">
        <v>1</v>
      </c>
    </row>
    <row r="25" spans="1:12" ht="15.75" customHeight="1" x14ac:dyDescent="0.2">
      <c r="E25" s="66"/>
      <c r="K25" s="92">
        <v>45256.067685185182</v>
      </c>
      <c r="L25" s="93">
        <v>1</v>
      </c>
    </row>
    <row r="26" spans="1:12" ht="15.75" customHeight="1" x14ac:dyDescent="0.2">
      <c r="E26" s="66"/>
      <c r="K26" s="92">
        <v>45256.233391203707</v>
      </c>
      <c r="L26" s="93">
        <v>1</v>
      </c>
    </row>
    <row r="27" spans="1:12" ht="15.75" customHeight="1" x14ac:dyDescent="0.2">
      <c r="E27" s="66"/>
      <c r="K27" s="92">
        <v>45256.235868055555</v>
      </c>
      <c r="L27" s="93">
        <v>1</v>
      </c>
    </row>
    <row r="28" spans="1:12" ht="15.75" customHeight="1" x14ac:dyDescent="0.2">
      <c r="E28" s="66"/>
      <c r="K28" s="92">
        <v>45256.299155092594</v>
      </c>
      <c r="L28" s="93">
        <v>1</v>
      </c>
    </row>
    <row r="29" spans="1:12" ht="12.6" x14ac:dyDescent="0.2">
      <c r="E29" s="66"/>
      <c r="K29" s="92">
        <v>45256.325578703705</v>
      </c>
      <c r="L29" s="93">
        <v>1</v>
      </c>
    </row>
    <row r="30" spans="1:12" ht="12.6" x14ac:dyDescent="0.2">
      <c r="E30" s="66"/>
      <c r="K30" s="92">
        <v>45256.345706018517</v>
      </c>
      <c r="L30" s="93">
        <v>1</v>
      </c>
    </row>
    <row r="31" spans="1:12" ht="12.6" x14ac:dyDescent="0.2">
      <c r="E31" s="66"/>
      <c r="K31" s="92">
        <v>45256.356921296298</v>
      </c>
      <c r="L31" s="93">
        <v>1</v>
      </c>
    </row>
    <row r="32" spans="1:12" ht="12.6" x14ac:dyDescent="0.2">
      <c r="E32" s="66"/>
      <c r="K32" s="92">
        <v>45256.478703703702</v>
      </c>
      <c r="L32" s="93">
        <v>1</v>
      </c>
    </row>
    <row r="33" spans="11:12" ht="12.6" x14ac:dyDescent="0.2">
      <c r="K33" s="92">
        <v>45256.722893518519</v>
      </c>
      <c r="L33" s="93">
        <v>1</v>
      </c>
    </row>
    <row r="34" spans="11:12" ht="12.6" x14ac:dyDescent="0.2">
      <c r="K34" s="92" t="s">
        <v>456</v>
      </c>
      <c r="L34" s="93"/>
    </row>
    <row r="35" spans="11:12" ht="12.6" x14ac:dyDescent="0.2">
      <c r="K35" s="94" t="s">
        <v>449</v>
      </c>
      <c r="L35" s="95">
        <v>22</v>
      </c>
    </row>
  </sheetData>
  <autoFilter ref="B1:G951" xr:uid="{00000000-0009-0000-0000-00000D000000}"/>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FF00"/>
    <outlinePr summaryBelow="0" summaryRight="0"/>
  </sheetPr>
  <dimension ref="A1:K25"/>
  <sheetViews>
    <sheetView workbookViewId="0">
      <pane xSplit="1" topLeftCell="B1" activePane="topRight" state="frozen"/>
      <selection pane="topRight" activeCell="C2" sqref="C2"/>
    </sheetView>
  </sheetViews>
  <sheetFormatPr defaultColWidth="11.1796875" defaultRowHeight="15.75" customHeight="1" x14ac:dyDescent="0.2"/>
  <cols>
    <col min="1" max="1" width="42.453125" customWidth="1"/>
    <col min="2" max="2" width="37.36328125" hidden="1" customWidth="1"/>
    <col min="3" max="3" width="31.36328125" customWidth="1"/>
    <col min="4" max="5" width="29.90625" customWidth="1"/>
    <col min="6" max="7" width="19.453125" customWidth="1"/>
    <col min="8" max="8" width="34" customWidth="1"/>
    <col min="9" max="9" width="14.81640625" customWidth="1"/>
    <col min="10" max="10" width="15.6328125" customWidth="1"/>
  </cols>
  <sheetData>
    <row r="1" spans="1:11" ht="17.399999999999999" x14ac:dyDescent="0.3">
      <c r="A1" s="41" t="s">
        <v>451</v>
      </c>
      <c r="B1" s="42"/>
      <c r="C1" s="42"/>
      <c r="D1" s="43"/>
      <c r="E1" s="43"/>
      <c r="F1" s="43"/>
      <c r="G1" s="43"/>
      <c r="H1" s="43"/>
      <c r="I1" s="44"/>
      <c r="J1" s="45"/>
      <c r="K1" s="45"/>
    </row>
    <row r="2" spans="1:11" ht="17.399999999999999" x14ac:dyDescent="0.3">
      <c r="A2" s="46"/>
      <c r="B2" s="42"/>
      <c r="C2" s="47"/>
      <c r="D2" s="47"/>
      <c r="E2" s="47"/>
      <c r="F2" s="43"/>
      <c r="G2" s="43"/>
      <c r="H2" s="42"/>
      <c r="I2" s="44"/>
      <c r="J2" s="45"/>
      <c r="K2" s="45"/>
    </row>
    <row r="3" spans="1:11" ht="17.399999999999999" x14ac:dyDescent="0.3">
      <c r="A3" s="46" t="s">
        <v>390</v>
      </c>
      <c r="B3" s="42" t="s">
        <v>391</v>
      </c>
      <c r="C3" s="43">
        <v>110</v>
      </c>
      <c r="D3" s="47"/>
      <c r="E3" s="47"/>
      <c r="F3" s="43"/>
      <c r="G3" s="43"/>
      <c r="H3" s="42"/>
      <c r="I3" s="44"/>
      <c r="J3" s="45"/>
      <c r="K3" s="45"/>
    </row>
    <row r="4" spans="1:11" ht="17.399999999999999" x14ac:dyDescent="0.3">
      <c r="A4" s="46" t="s">
        <v>392</v>
      </c>
      <c r="B4" s="42" t="s">
        <v>391</v>
      </c>
      <c r="C4" s="43"/>
      <c r="D4" s="43"/>
      <c r="E4" s="43"/>
      <c r="F4" s="43"/>
      <c r="G4" s="43"/>
      <c r="H4" s="42"/>
      <c r="I4" s="44"/>
      <c r="J4" s="45"/>
      <c r="K4" s="45"/>
    </row>
    <row r="5" spans="1:11" ht="17.399999999999999" x14ac:dyDescent="0.3">
      <c r="A5" s="46" t="s">
        <v>393</v>
      </c>
      <c r="B5" s="42" t="s">
        <v>391</v>
      </c>
      <c r="C5" s="43">
        <v>153</v>
      </c>
      <c r="D5" s="43"/>
      <c r="E5" s="43"/>
      <c r="F5" s="43"/>
      <c r="G5" s="43"/>
      <c r="H5" s="42"/>
      <c r="I5" s="44"/>
      <c r="J5" s="45"/>
      <c r="K5" s="45"/>
    </row>
    <row r="6" spans="1:11" ht="17.399999999999999" x14ac:dyDescent="0.3">
      <c r="A6" s="46" t="s">
        <v>394</v>
      </c>
      <c r="B6" s="42"/>
      <c r="C6" s="43">
        <v>98</v>
      </c>
      <c r="D6" s="43"/>
      <c r="E6" s="43"/>
      <c r="F6" s="43"/>
      <c r="G6" s="43"/>
      <c r="H6" s="42"/>
      <c r="I6" s="44"/>
      <c r="J6" s="45"/>
      <c r="K6" s="45"/>
    </row>
    <row r="7" spans="1:11" ht="17.399999999999999" x14ac:dyDescent="0.3">
      <c r="A7" s="41"/>
      <c r="B7" s="42"/>
      <c r="C7" s="43"/>
      <c r="D7" s="43"/>
      <c r="E7" s="43"/>
      <c r="F7" s="43"/>
      <c r="G7" s="43"/>
      <c r="H7" s="42"/>
      <c r="I7" s="44"/>
      <c r="J7" s="45"/>
      <c r="K7" s="45"/>
    </row>
    <row r="8" spans="1:11" ht="17.399999999999999" x14ac:dyDescent="0.3">
      <c r="A8" s="41"/>
      <c r="B8" s="42"/>
      <c r="C8" s="43"/>
      <c r="D8" s="43"/>
      <c r="E8" s="43"/>
      <c r="F8" s="43"/>
      <c r="G8" s="43"/>
      <c r="H8" s="42"/>
      <c r="I8" s="44"/>
      <c r="J8" s="45"/>
      <c r="K8" s="45"/>
    </row>
    <row r="9" spans="1:11" ht="17.399999999999999" x14ac:dyDescent="0.3">
      <c r="A9" s="46"/>
      <c r="B9" s="77" t="s">
        <v>452</v>
      </c>
      <c r="C9" s="78" t="s">
        <v>396</v>
      </c>
      <c r="D9" s="49" t="s">
        <v>397</v>
      </c>
      <c r="E9" s="49" t="s">
        <v>398</v>
      </c>
      <c r="F9" s="79" t="s">
        <v>400</v>
      </c>
      <c r="G9" s="80" t="s">
        <v>453</v>
      </c>
      <c r="H9" s="49" t="s">
        <v>402</v>
      </c>
      <c r="I9" s="44" t="s">
        <v>403</v>
      </c>
      <c r="J9" s="44" t="s">
        <v>404</v>
      </c>
      <c r="K9" s="44" t="s">
        <v>405</v>
      </c>
    </row>
    <row r="10" spans="1:11" ht="18" x14ac:dyDescent="0.35">
      <c r="A10" s="41" t="s">
        <v>409</v>
      </c>
      <c r="B10" s="81">
        <v>10</v>
      </c>
      <c r="C10" s="81">
        <v>15</v>
      </c>
      <c r="D10" s="42"/>
      <c r="E10" s="42"/>
      <c r="F10" s="81">
        <v>11</v>
      </c>
      <c r="G10" s="82">
        <f t="shared" ref="G10:G12" si="0">F10/C10</f>
        <v>0.73333333333333328</v>
      </c>
      <c r="H10" s="42"/>
      <c r="I10" s="53">
        <v>275</v>
      </c>
      <c r="J10" s="44"/>
      <c r="K10" s="44"/>
    </row>
    <row r="11" spans="1:11" ht="18" x14ac:dyDescent="0.35">
      <c r="A11" s="41" t="s">
        <v>406</v>
      </c>
      <c r="B11" s="83" t="s">
        <v>407</v>
      </c>
      <c r="C11" s="84">
        <v>15</v>
      </c>
      <c r="D11" s="42"/>
      <c r="E11" s="42"/>
      <c r="F11" s="85">
        <v>9</v>
      </c>
      <c r="G11" s="86">
        <f t="shared" si="0"/>
        <v>0.6</v>
      </c>
      <c r="H11" s="42"/>
      <c r="I11" s="55" t="s">
        <v>407</v>
      </c>
      <c r="J11" s="44">
        <v>160</v>
      </c>
      <c r="K11" s="44"/>
    </row>
    <row r="12" spans="1:11" ht="18" x14ac:dyDescent="0.35">
      <c r="A12" s="41" t="s">
        <v>8</v>
      </c>
      <c r="B12" s="81">
        <f>21 - 8</f>
        <v>13</v>
      </c>
      <c r="C12" s="81">
        <v>17</v>
      </c>
      <c r="D12" s="42"/>
      <c r="E12" s="42"/>
      <c r="F12" s="81">
        <v>10</v>
      </c>
      <c r="G12" s="82">
        <f t="shared" si="0"/>
        <v>0.58823529411764708</v>
      </c>
      <c r="H12" s="42"/>
      <c r="I12" s="55" t="s">
        <v>407</v>
      </c>
      <c r="J12" s="44"/>
      <c r="K12" s="44"/>
    </row>
    <row r="13" spans="1:11" ht="18" hidden="1" x14ac:dyDescent="0.35">
      <c r="A13" s="87" t="s">
        <v>454</v>
      </c>
      <c r="B13" s="83">
        <v>8</v>
      </c>
      <c r="C13" s="84" t="s">
        <v>455</v>
      </c>
      <c r="D13" s="42"/>
      <c r="E13" s="42"/>
      <c r="F13" s="85" t="s">
        <v>407</v>
      </c>
      <c r="G13" s="85" t="s">
        <v>407</v>
      </c>
      <c r="H13" s="42"/>
      <c r="I13" s="55" t="s">
        <v>407</v>
      </c>
      <c r="J13" s="44"/>
      <c r="K13" s="44"/>
    </row>
    <row r="14" spans="1:11" ht="17.399999999999999" x14ac:dyDescent="0.3">
      <c r="A14" s="41" t="s">
        <v>412</v>
      </c>
      <c r="B14" s="81">
        <v>10</v>
      </c>
      <c r="C14" s="81">
        <v>22</v>
      </c>
      <c r="D14" s="42"/>
      <c r="E14" s="42"/>
      <c r="F14" s="81">
        <v>14</v>
      </c>
      <c r="G14" s="82">
        <f t="shared" ref="G14:G16" si="1">F14/C14</f>
        <v>0.63636363636363635</v>
      </c>
      <c r="H14" s="42"/>
      <c r="I14" s="56" t="s">
        <v>410</v>
      </c>
      <c r="J14" s="44">
        <v>60</v>
      </c>
      <c r="K14" s="44"/>
    </row>
    <row r="15" spans="1:11" ht="17.399999999999999" x14ac:dyDescent="0.3">
      <c r="A15" s="41" t="s">
        <v>415</v>
      </c>
      <c r="B15" s="83">
        <v>5</v>
      </c>
      <c r="C15" s="84">
        <v>22</v>
      </c>
      <c r="D15" s="42"/>
      <c r="E15" s="42"/>
      <c r="F15" s="85">
        <v>10</v>
      </c>
      <c r="G15" s="86">
        <f t="shared" si="1"/>
        <v>0.45454545454545453</v>
      </c>
      <c r="H15" s="42"/>
      <c r="I15" s="56" t="s">
        <v>407</v>
      </c>
      <c r="J15" s="44">
        <v>90</v>
      </c>
      <c r="K15" s="44"/>
    </row>
    <row r="16" spans="1:11" ht="17.399999999999999" x14ac:dyDescent="0.3">
      <c r="A16" s="41" t="s">
        <v>414</v>
      </c>
      <c r="B16" s="81">
        <v>19</v>
      </c>
      <c r="C16" s="81">
        <v>24</v>
      </c>
      <c r="D16" s="42"/>
      <c r="E16" s="42"/>
      <c r="F16" s="81">
        <v>14</v>
      </c>
      <c r="G16" s="82">
        <f t="shared" si="1"/>
        <v>0.58333333333333337</v>
      </c>
      <c r="H16" s="42"/>
      <c r="I16" s="56">
        <v>168</v>
      </c>
      <c r="J16" s="44">
        <v>525</v>
      </c>
      <c r="K16" s="44">
        <v>75</v>
      </c>
    </row>
    <row r="17" spans="1:11" ht="17.399999999999999" hidden="1" x14ac:dyDescent="0.3">
      <c r="A17" s="41" t="s">
        <v>413</v>
      </c>
      <c r="B17" s="83">
        <v>3</v>
      </c>
      <c r="C17" s="84">
        <v>6</v>
      </c>
      <c r="D17" s="42"/>
      <c r="E17" s="42"/>
      <c r="F17" s="85" t="s">
        <v>407</v>
      </c>
      <c r="G17" s="85" t="s">
        <v>407</v>
      </c>
      <c r="H17" s="42"/>
      <c r="I17" s="56" t="s">
        <v>407</v>
      </c>
      <c r="J17" s="44"/>
      <c r="K17" s="44"/>
    </row>
    <row r="18" spans="1:11" ht="17.399999999999999" x14ac:dyDescent="0.3">
      <c r="A18" s="41" t="s">
        <v>411</v>
      </c>
      <c r="B18" s="81">
        <v>20</v>
      </c>
      <c r="C18" s="81">
        <v>31</v>
      </c>
      <c r="D18" s="42"/>
      <c r="E18" s="42"/>
      <c r="F18" s="81">
        <v>14</v>
      </c>
      <c r="G18" s="82">
        <f t="shared" ref="G18:G19" si="2">F18/C18</f>
        <v>0.45161290322580644</v>
      </c>
      <c r="H18" s="42"/>
      <c r="I18" s="56" t="s">
        <v>407</v>
      </c>
      <c r="J18" s="44">
        <v>450</v>
      </c>
      <c r="K18" s="44"/>
    </row>
    <row r="19" spans="1:11" ht="17.399999999999999" x14ac:dyDescent="0.3">
      <c r="A19" s="41" t="s">
        <v>408</v>
      </c>
      <c r="B19" s="83">
        <v>35</v>
      </c>
      <c r="C19" s="84">
        <v>33</v>
      </c>
      <c r="D19" s="42"/>
      <c r="E19" s="42"/>
      <c r="F19" s="85">
        <v>16</v>
      </c>
      <c r="G19" s="86">
        <f t="shared" si="2"/>
        <v>0.48484848484848486</v>
      </c>
      <c r="H19" s="42"/>
      <c r="I19" s="56">
        <v>126</v>
      </c>
      <c r="J19" s="44">
        <v>350</v>
      </c>
      <c r="K19" s="44"/>
    </row>
    <row r="20" spans="1:11" ht="17.399999999999999" x14ac:dyDescent="0.3">
      <c r="A20" s="41"/>
      <c r="B20" s="6"/>
      <c r="C20" s="42"/>
      <c r="D20" s="42"/>
      <c r="E20" s="42"/>
      <c r="F20" s="42"/>
      <c r="G20" s="57"/>
      <c r="H20" s="42"/>
      <c r="I20" s="44"/>
      <c r="J20" s="44"/>
      <c r="K20" s="44"/>
    </row>
    <row r="21" spans="1:11" ht="17.399999999999999" x14ac:dyDescent="0.3">
      <c r="A21" s="58" t="s">
        <v>388</v>
      </c>
      <c r="B21" s="59">
        <f t="shared" ref="B21:C21" si="3">SUM(B10:B19)</f>
        <v>123</v>
      </c>
      <c r="C21" s="59">
        <f t="shared" si="3"/>
        <v>185</v>
      </c>
      <c r="D21" s="59"/>
      <c r="E21" s="59"/>
      <c r="F21" s="59">
        <f>SUM(F10:F19)</f>
        <v>98</v>
      </c>
      <c r="G21" s="59"/>
      <c r="H21" s="60">
        <f>SUM(I21:K21)</f>
        <v>2459</v>
      </c>
      <c r="I21" s="60">
        <f>275 + 180 + 168 + 126</f>
        <v>749</v>
      </c>
      <c r="J21" s="60">
        <f t="shared" ref="J21:K21" si="4">SUM(J10:J19)</f>
        <v>1635</v>
      </c>
      <c r="K21" s="60">
        <f t="shared" si="4"/>
        <v>75</v>
      </c>
    </row>
    <row r="22" spans="1:11" ht="17.399999999999999" x14ac:dyDescent="0.3">
      <c r="A22" s="64"/>
      <c r="B22" s="42"/>
      <c r="C22" s="42"/>
      <c r="D22" s="43"/>
      <c r="E22" s="43"/>
      <c r="F22" s="43"/>
      <c r="G22" s="43"/>
      <c r="H22" s="43"/>
      <c r="I22" s="44"/>
      <c r="J22" s="45"/>
      <c r="K22" s="45"/>
    </row>
    <row r="23" spans="1:11" ht="17.399999999999999" x14ac:dyDescent="0.3">
      <c r="A23" s="41"/>
      <c r="B23" s="43"/>
      <c r="C23" s="42"/>
      <c r="D23" s="43"/>
      <c r="E23" s="43"/>
      <c r="F23" s="43"/>
      <c r="G23" s="43"/>
      <c r="H23" s="43"/>
      <c r="I23" s="44"/>
      <c r="J23" s="45"/>
      <c r="K23" s="45"/>
    </row>
    <row r="24" spans="1:11" ht="17.399999999999999" x14ac:dyDescent="0.3">
      <c r="A24" s="41"/>
      <c r="B24" s="43"/>
      <c r="C24" s="42"/>
      <c r="D24" s="43"/>
      <c r="E24" s="43"/>
      <c r="F24" s="43"/>
      <c r="G24" s="43"/>
      <c r="H24" s="43"/>
      <c r="I24" s="44"/>
      <c r="J24" s="45"/>
      <c r="K24" s="45"/>
    </row>
    <row r="25" spans="1:11" ht="17.399999999999999" x14ac:dyDescent="0.3">
      <c r="A25" s="64" t="s">
        <v>417</v>
      </c>
      <c r="B25" s="43"/>
      <c r="C25" s="42"/>
      <c r="D25" s="43"/>
      <c r="E25" s="43"/>
      <c r="F25" s="43"/>
      <c r="G25" s="43"/>
      <c r="H25" s="43"/>
      <c r="I25" s="44"/>
      <c r="J25" s="45"/>
      <c r="K25" s="45"/>
    </row>
  </sheetData>
  <autoFilter ref="A9:G19" xr:uid="{00000000-0009-0000-0000-00000E000000}">
    <sortState xmlns:xlrd2="http://schemas.microsoft.com/office/spreadsheetml/2017/richdata2" ref="A9:G19">
      <sortCondition ref="C9:C19"/>
      <sortCondition descending="1" ref="G9:G19"/>
    </sortState>
  </autoFilter>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rgb="FFFF9900"/>
  </sheetPr>
  <dimension ref="A1:W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1796875" defaultRowHeight="15.75" customHeight="1" x14ac:dyDescent="0.2"/>
  <cols>
    <col min="1" max="1" width="26.1796875" customWidth="1"/>
    <col min="2" max="2" width="15.36328125" customWidth="1"/>
    <col min="3" max="3" width="6.54296875" customWidth="1"/>
    <col min="4" max="4" width="75.36328125" customWidth="1"/>
    <col min="5" max="6" width="26.1796875" customWidth="1"/>
    <col min="7" max="7" width="11.453125" hidden="1" customWidth="1"/>
    <col min="8" max="8" width="20.453125" hidden="1" customWidth="1"/>
    <col min="9" max="9" width="23.90625" customWidth="1"/>
    <col min="10" max="10" width="68" hidden="1" customWidth="1"/>
    <col min="11" max="11" width="40.08984375" customWidth="1"/>
    <col min="12" max="12" width="15.90625" hidden="1" customWidth="1"/>
    <col min="13" max="13" width="20.36328125" customWidth="1"/>
    <col min="14" max="14" width="15.90625" customWidth="1"/>
    <col min="15" max="15" width="7.54296875" customWidth="1"/>
    <col min="16" max="16" width="14.1796875" customWidth="1"/>
    <col min="17" max="17" width="12.453125" customWidth="1"/>
    <col min="18" max="18" width="10.36328125" customWidth="1"/>
    <col min="19" max="19" width="6.81640625" customWidth="1"/>
    <col min="20" max="20" width="8.54296875" customWidth="1"/>
    <col min="21" max="21" width="17.08984375" customWidth="1"/>
    <col min="22" max="22" width="26" customWidth="1"/>
    <col min="23" max="23" width="11.1796875" customWidth="1"/>
    <col min="24" max="24" width="24.6328125" customWidth="1"/>
    <col min="25" max="26" width="6.81640625" customWidth="1"/>
    <col min="27" max="27" width="13" customWidth="1"/>
    <col min="28" max="31" width="6.81640625" customWidth="1"/>
  </cols>
  <sheetData>
    <row r="1" spans="1:23" ht="16.2" x14ac:dyDescent="0.3">
      <c r="A1" s="1" t="s">
        <v>323</v>
      </c>
      <c r="B1" s="1" t="s">
        <v>324</v>
      </c>
      <c r="C1" s="1" t="s">
        <v>22</v>
      </c>
      <c r="D1" s="1" t="s">
        <v>325</v>
      </c>
      <c r="E1" s="1" t="s">
        <v>326</v>
      </c>
      <c r="F1" s="26" t="s">
        <v>17</v>
      </c>
      <c r="G1" s="1" t="s">
        <v>1</v>
      </c>
      <c r="H1" s="1" t="s">
        <v>2</v>
      </c>
      <c r="I1" s="1" t="s">
        <v>3</v>
      </c>
      <c r="J1" s="1" t="s">
        <v>4</v>
      </c>
      <c r="K1" s="1" t="s">
        <v>327</v>
      </c>
      <c r="L1" s="2" t="s">
        <v>6</v>
      </c>
      <c r="M1" s="2" t="s">
        <v>7</v>
      </c>
      <c r="N1" s="2" t="s">
        <v>8</v>
      </c>
      <c r="O1" s="2" t="s">
        <v>9</v>
      </c>
      <c r="P1" s="2" t="s">
        <v>10</v>
      </c>
      <c r="Q1" s="2" t="s">
        <v>11</v>
      </c>
      <c r="R1" s="2" t="s">
        <v>12</v>
      </c>
      <c r="S1" s="2" t="s">
        <v>13</v>
      </c>
      <c r="T1" s="2" t="s">
        <v>14</v>
      </c>
      <c r="U1" s="2" t="s">
        <v>15</v>
      </c>
      <c r="V1" s="3" t="s">
        <v>328</v>
      </c>
      <c r="W1" s="1" t="s">
        <v>16</v>
      </c>
    </row>
    <row r="2" spans="1:23" ht="16.2" x14ac:dyDescent="0.3">
      <c r="A2" s="13" t="s">
        <v>41</v>
      </c>
      <c r="B2" s="13" t="s">
        <v>49</v>
      </c>
      <c r="C2" s="13">
        <v>31</v>
      </c>
      <c r="D2" s="15" t="s">
        <v>50</v>
      </c>
      <c r="E2" s="15" t="s">
        <v>329</v>
      </c>
      <c r="F2" s="27" t="s">
        <v>47</v>
      </c>
      <c r="G2" s="13" t="s">
        <v>42</v>
      </c>
      <c r="H2" s="13" t="s">
        <v>43</v>
      </c>
      <c r="I2" s="13" t="s">
        <v>44</v>
      </c>
      <c r="J2" s="13" t="s">
        <v>45</v>
      </c>
      <c r="K2" s="13" t="s">
        <v>46</v>
      </c>
      <c r="L2" s="14" t="b">
        <v>1</v>
      </c>
      <c r="M2" s="14" t="b">
        <v>0</v>
      </c>
      <c r="N2" s="28" t="b">
        <v>1</v>
      </c>
      <c r="O2" s="14" t="b">
        <v>0</v>
      </c>
      <c r="P2" s="14" t="b">
        <v>0</v>
      </c>
      <c r="Q2" s="14" t="b">
        <v>1</v>
      </c>
      <c r="R2" s="14" t="b">
        <v>0</v>
      </c>
      <c r="S2" s="14" t="b">
        <v>0</v>
      </c>
      <c r="T2" s="14" t="b">
        <v>0</v>
      </c>
      <c r="U2" s="29" t="b">
        <v>1</v>
      </c>
      <c r="V2" s="15" t="b">
        <v>1</v>
      </c>
      <c r="W2" s="13">
        <f t="shared" ref="W2:W14" si="0">COUNTIF(M2:U2,TRUE)</f>
        <v>3</v>
      </c>
    </row>
    <row r="3" spans="1:23" ht="16.2" hidden="1" x14ac:dyDescent="0.3">
      <c r="A3" s="13" t="s">
        <v>63</v>
      </c>
      <c r="B3" s="13" t="s">
        <v>59</v>
      </c>
      <c r="C3" s="13">
        <v>30</v>
      </c>
      <c r="D3" s="15" t="s">
        <v>67</v>
      </c>
      <c r="E3" s="15" t="s">
        <v>330</v>
      </c>
      <c r="F3" s="27" t="s">
        <v>47</v>
      </c>
      <c r="G3" s="13"/>
      <c r="H3" s="13"/>
      <c r="I3" s="13" t="s">
        <v>64</v>
      </c>
      <c r="J3" s="13" t="s">
        <v>65</v>
      </c>
      <c r="K3" s="13" t="s">
        <v>66</v>
      </c>
      <c r="L3" s="14" t="b">
        <v>1</v>
      </c>
      <c r="M3" s="28" t="b">
        <v>1</v>
      </c>
      <c r="N3" s="14" t="b">
        <v>0</v>
      </c>
      <c r="O3" s="14" t="b">
        <v>0</v>
      </c>
      <c r="P3" s="14" t="b">
        <v>1</v>
      </c>
      <c r="Q3" s="14" t="b">
        <v>1</v>
      </c>
      <c r="R3" s="14" t="b">
        <v>0</v>
      </c>
      <c r="S3" s="14" t="b">
        <v>0</v>
      </c>
      <c r="T3" s="14" t="b">
        <v>0</v>
      </c>
      <c r="U3" s="29" t="b">
        <v>1</v>
      </c>
      <c r="V3" s="15" t="b">
        <v>0</v>
      </c>
      <c r="W3" s="18">
        <f t="shared" si="0"/>
        <v>4</v>
      </c>
    </row>
    <row r="4" spans="1:23" ht="16.2" hidden="1" x14ac:dyDescent="0.3">
      <c r="A4" s="13" t="s">
        <v>85</v>
      </c>
      <c r="B4" s="13" t="s">
        <v>49</v>
      </c>
      <c r="C4" s="13">
        <v>34</v>
      </c>
      <c r="D4" s="13" t="s">
        <v>89</v>
      </c>
      <c r="E4" s="13" t="s">
        <v>331</v>
      </c>
      <c r="F4" s="27" t="s">
        <v>47</v>
      </c>
      <c r="G4" s="13" t="s">
        <v>86</v>
      </c>
      <c r="H4" s="13" t="s">
        <v>87</v>
      </c>
      <c r="I4" s="13" t="s">
        <v>88</v>
      </c>
      <c r="J4" s="13" t="s">
        <v>45</v>
      </c>
      <c r="K4" s="13" t="s">
        <v>46</v>
      </c>
      <c r="L4" s="14" t="b">
        <v>1</v>
      </c>
      <c r="M4" s="14" t="b">
        <v>0</v>
      </c>
      <c r="N4" s="14" t="b">
        <v>0</v>
      </c>
      <c r="O4" s="14" t="b">
        <v>0</v>
      </c>
      <c r="P4" s="28" t="b">
        <v>1</v>
      </c>
      <c r="Q4" s="14" t="b">
        <v>0</v>
      </c>
      <c r="R4" s="14" t="b">
        <v>1</v>
      </c>
      <c r="S4" s="14" t="b">
        <v>0</v>
      </c>
      <c r="T4" s="14" t="b">
        <v>1</v>
      </c>
      <c r="U4" s="29" t="b">
        <v>1</v>
      </c>
      <c r="V4" s="15" t="b">
        <v>0</v>
      </c>
      <c r="W4" s="13">
        <f t="shared" si="0"/>
        <v>4</v>
      </c>
    </row>
    <row r="5" spans="1:23" ht="16.2" x14ac:dyDescent="0.3">
      <c r="A5" s="13" t="s">
        <v>90</v>
      </c>
      <c r="B5" s="13" t="s">
        <v>49</v>
      </c>
      <c r="C5" s="13">
        <v>33</v>
      </c>
      <c r="D5" s="15" t="s">
        <v>93</v>
      </c>
      <c r="E5" s="15" t="s">
        <v>332</v>
      </c>
      <c r="F5" s="27" t="s">
        <v>47</v>
      </c>
      <c r="G5" s="13"/>
      <c r="H5" s="13"/>
      <c r="I5" s="13" t="s">
        <v>91</v>
      </c>
      <c r="J5" s="13" t="s">
        <v>27</v>
      </c>
      <c r="K5" s="13" t="s">
        <v>28</v>
      </c>
      <c r="L5" s="14" t="b">
        <v>1</v>
      </c>
      <c r="M5" s="28" t="b">
        <v>1</v>
      </c>
      <c r="N5" s="14" t="b">
        <v>0</v>
      </c>
      <c r="O5" s="14" t="b">
        <v>0</v>
      </c>
      <c r="P5" s="14" t="b">
        <v>0</v>
      </c>
      <c r="Q5" s="14" t="b">
        <v>1</v>
      </c>
      <c r="R5" s="14" t="b">
        <v>0</v>
      </c>
      <c r="S5" s="14" t="b">
        <v>0</v>
      </c>
      <c r="T5" s="14" t="b">
        <v>0</v>
      </c>
      <c r="U5" s="29" t="b">
        <v>1</v>
      </c>
      <c r="V5" s="15" t="b">
        <v>1</v>
      </c>
      <c r="W5" s="13">
        <f t="shared" si="0"/>
        <v>3</v>
      </c>
    </row>
    <row r="6" spans="1:23" ht="16.2" hidden="1" x14ac:dyDescent="0.3">
      <c r="A6" s="13" t="s">
        <v>100</v>
      </c>
      <c r="B6" s="13" t="s">
        <v>49</v>
      </c>
      <c r="C6" s="13">
        <v>39</v>
      </c>
      <c r="D6" s="15" t="s">
        <v>105</v>
      </c>
      <c r="E6" s="15" t="s">
        <v>331</v>
      </c>
      <c r="F6" s="27" t="s">
        <v>58</v>
      </c>
      <c r="G6" s="13" t="s">
        <v>101</v>
      </c>
      <c r="H6" s="13" t="s">
        <v>102</v>
      </c>
      <c r="I6" s="13" t="s">
        <v>103</v>
      </c>
      <c r="J6" s="13" t="s">
        <v>104</v>
      </c>
      <c r="K6" s="13" t="s">
        <v>75</v>
      </c>
      <c r="L6" s="14" t="b">
        <v>1</v>
      </c>
      <c r="M6" s="14" t="b">
        <v>0</v>
      </c>
      <c r="N6" s="28" t="b">
        <v>1</v>
      </c>
      <c r="O6" s="14" t="b">
        <v>1</v>
      </c>
      <c r="P6" s="14" t="b">
        <v>0</v>
      </c>
      <c r="Q6" s="14" t="b">
        <v>1</v>
      </c>
      <c r="R6" s="14" t="b">
        <v>1</v>
      </c>
      <c r="S6" s="14" t="b">
        <v>0</v>
      </c>
      <c r="T6" s="29" t="b">
        <v>1</v>
      </c>
      <c r="U6" s="14" t="b">
        <v>0</v>
      </c>
      <c r="V6" s="15" t="b">
        <v>0</v>
      </c>
      <c r="W6" s="13">
        <f t="shared" si="0"/>
        <v>5</v>
      </c>
    </row>
    <row r="7" spans="1:23" ht="16.2" x14ac:dyDescent="0.3">
      <c r="A7" s="13" t="s">
        <v>136</v>
      </c>
      <c r="B7" s="13" t="s">
        <v>49</v>
      </c>
      <c r="C7" s="13">
        <v>35</v>
      </c>
      <c r="D7" s="15" t="s">
        <v>140</v>
      </c>
      <c r="E7" s="15" t="s">
        <v>329</v>
      </c>
      <c r="F7" s="27" t="s">
        <v>58</v>
      </c>
      <c r="G7" s="13" t="s">
        <v>137</v>
      </c>
      <c r="H7" s="13" t="s">
        <v>138</v>
      </c>
      <c r="I7" s="13" t="s">
        <v>139</v>
      </c>
      <c r="J7" s="13" t="s">
        <v>104</v>
      </c>
      <c r="K7" s="13" t="s">
        <v>75</v>
      </c>
      <c r="L7" s="14" t="b">
        <v>1</v>
      </c>
      <c r="M7" s="14" t="b">
        <v>0</v>
      </c>
      <c r="N7" s="14" t="b">
        <v>0</v>
      </c>
      <c r="O7" s="28" t="b">
        <v>1</v>
      </c>
      <c r="P7" s="14" t="b">
        <v>0</v>
      </c>
      <c r="Q7" s="14" t="b">
        <v>1</v>
      </c>
      <c r="R7" s="14" t="b">
        <v>0</v>
      </c>
      <c r="S7" s="14" t="b">
        <v>0</v>
      </c>
      <c r="T7" s="29" t="b">
        <v>1</v>
      </c>
      <c r="U7" s="14" t="b">
        <v>0</v>
      </c>
      <c r="V7" s="15" t="b">
        <v>1</v>
      </c>
      <c r="W7" s="13">
        <f t="shared" si="0"/>
        <v>3</v>
      </c>
    </row>
    <row r="8" spans="1:23" ht="16.2" x14ac:dyDescent="0.3">
      <c r="A8" s="13" t="s">
        <v>177</v>
      </c>
      <c r="B8" s="13" t="s">
        <v>49</v>
      </c>
      <c r="C8" s="13">
        <v>27</v>
      </c>
      <c r="D8" s="15" t="s">
        <v>179</v>
      </c>
      <c r="E8" s="15" t="s">
        <v>330</v>
      </c>
      <c r="F8" s="27" t="s">
        <v>58</v>
      </c>
      <c r="G8" s="13"/>
      <c r="H8" s="13"/>
      <c r="I8" s="13" t="s">
        <v>178</v>
      </c>
      <c r="J8" s="13" t="s">
        <v>27</v>
      </c>
      <c r="K8" s="13" t="s">
        <v>28</v>
      </c>
      <c r="L8" s="14" t="b">
        <v>1</v>
      </c>
      <c r="M8" s="28" t="b">
        <v>1</v>
      </c>
      <c r="N8" s="14" t="b">
        <v>0</v>
      </c>
      <c r="O8" s="14" t="b">
        <v>0</v>
      </c>
      <c r="P8" s="14" t="b">
        <v>1</v>
      </c>
      <c r="Q8" s="14" t="b">
        <v>0</v>
      </c>
      <c r="R8" s="29" t="b">
        <v>1</v>
      </c>
      <c r="S8" s="14" t="b">
        <v>0</v>
      </c>
      <c r="T8" s="14" t="b">
        <v>0</v>
      </c>
      <c r="U8" s="14" t="b">
        <v>0</v>
      </c>
      <c r="V8" s="3" t="b">
        <v>1</v>
      </c>
      <c r="W8" s="18">
        <f t="shared" si="0"/>
        <v>3</v>
      </c>
    </row>
    <row r="9" spans="1:23" ht="16.2" hidden="1" x14ac:dyDescent="0.3">
      <c r="A9" s="13" t="s">
        <v>238</v>
      </c>
      <c r="B9" s="13" t="s">
        <v>59</v>
      </c>
      <c r="C9" s="13">
        <v>49</v>
      </c>
      <c r="D9" s="15" t="s">
        <v>242</v>
      </c>
      <c r="E9" s="15" t="s">
        <v>329</v>
      </c>
      <c r="F9" s="27" t="s">
        <v>47</v>
      </c>
      <c r="G9" s="13" t="s">
        <v>239</v>
      </c>
      <c r="H9" s="13" t="s">
        <v>240</v>
      </c>
      <c r="I9" s="13" t="s">
        <v>241</v>
      </c>
      <c r="J9" s="13" t="s">
        <v>45</v>
      </c>
      <c r="K9" s="13" t="s">
        <v>46</v>
      </c>
      <c r="L9" s="14" t="b">
        <v>1</v>
      </c>
      <c r="M9" s="28" t="b">
        <v>1</v>
      </c>
      <c r="N9" s="14" t="b">
        <v>1</v>
      </c>
      <c r="O9" s="14" t="b">
        <v>0</v>
      </c>
      <c r="P9" s="14" t="b">
        <v>1</v>
      </c>
      <c r="Q9" s="14" t="b">
        <v>0</v>
      </c>
      <c r="R9" s="29" t="b">
        <v>1</v>
      </c>
      <c r="S9" s="14" t="b">
        <v>0</v>
      </c>
      <c r="T9" s="14" t="b">
        <v>0</v>
      </c>
      <c r="U9" s="14" t="b">
        <v>0</v>
      </c>
      <c r="V9" s="1" t="b">
        <v>0</v>
      </c>
      <c r="W9" s="21">
        <f t="shared" si="0"/>
        <v>4</v>
      </c>
    </row>
    <row r="10" spans="1:23" ht="16.2" x14ac:dyDescent="0.3">
      <c r="A10" s="13" t="s">
        <v>243</v>
      </c>
      <c r="B10" s="13" t="s">
        <v>59</v>
      </c>
      <c r="C10" s="13">
        <v>29</v>
      </c>
      <c r="D10" s="15" t="s">
        <v>247</v>
      </c>
      <c r="E10" s="15" t="s">
        <v>329</v>
      </c>
      <c r="F10" s="27" t="s">
        <v>47</v>
      </c>
      <c r="G10" s="13" t="s">
        <v>244</v>
      </c>
      <c r="H10" s="13" t="s">
        <v>245</v>
      </c>
      <c r="I10" s="13" t="s">
        <v>246</v>
      </c>
      <c r="J10" s="13" t="s">
        <v>104</v>
      </c>
      <c r="K10" s="13" t="s">
        <v>75</v>
      </c>
      <c r="L10" s="14" t="b">
        <v>1</v>
      </c>
      <c r="M10" s="14" t="b">
        <v>0</v>
      </c>
      <c r="N10" s="14" t="b">
        <v>0</v>
      </c>
      <c r="O10" s="28" t="b">
        <v>1</v>
      </c>
      <c r="P10" s="14" t="b">
        <v>0</v>
      </c>
      <c r="Q10" s="14" t="b">
        <v>1</v>
      </c>
      <c r="R10" s="29" t="b">
        <v>1</v>
      </c>
      <c r="S10" s="14" t="b">
        <v>0</v>
      </c>
      <c r="T10" s="14" t="b">
        <v>0</v>
      </c>
      <c r="U10" s="14" t="b">
        <v>0</v>
      </c>
      <c r="V10" s="1" t="b">
        <v>1</v>
      </c>
      <c r="W10" s="13">
        <f t="shared" si="0"/>
        <v>3</v>
      </c>
    </row>
    <row r="11" spans="1:23" ht="16.2" hidden="1" x14ac:dyDescent="0.3">
      <c r="A11" s="13" t="s">
        <v>248</v>
      </c>
      <c r="B11" s="13" t="s">
        <v>49</v>
      </c>
      <c r="C11" s="13">
        <v>40</v>
      </c>
      <c r="D11" s="13" t="s">
        <v>151</v>
      </c>
      <c r="E11" s="13" t="s">
        <v>331</v>
      </c>
      <c r="F11" s="27" t="s">
        <v>58</v>
      </c>
      <c r="G11" s="13" t="s">
        <v>249</v>
      </c>
      <c r="H11" s="13" t="s">
        <v>250</v>
      </c>
      <c r="I11" s="13" t="s">
        <v>251</v>
      </c>
      <c r="J11" s="13" t="s">
        <v>27</v>
      </c>
      <c r="K11" s="13" t="s">
        <v>28</v>
      </c>
      <c r="L11" s="14" t="b">
        <v>1</v>
      </c>
      <c r="M11" s="14" t="b">
        <v>0</v>
      </c>
      <c r="N11" s="28" t="b">
        <v>1</v>
      </c>
      <c r="O11" s="14" t="b">
        <v>0</v>
      </c>
      <c r="P11" s="14" t="b">
        <v>1</v>
      </c>
      <c r="Q11" s="14" t="b">
        <v>1</v>
      </c>
      <c r="R11" s="29" t="b">
        <v>1</v>
      </c>
      <c r="S11" s="14" t="b">
        <v>0</v>
      </c>
      <c r="T11" s="14" t="b">
        <v>0</v>
      </c>
      <c r="U11" s="14" t="b">
        <v>1</v>
      </c>
      <c r="V11" s="30" t="b">
        <v>0</v>
      </c>
      <c r="W11" s="21">
        <f t="shared" si="0"/>
        <v>5</v>
      </c>
    </row>
    <row r="12" spans="1:23" ht="16.2" x14ac:dyDescent="0.3">
      <c r="A12" s="13" t="s">
        <v>261</v>
      </c>
      <c r="B12" s="13" t="s">
        <v>59</v>
      </c>
      <c r="C12" s="13">
        <v>37</v>
      </c>
      <c r="D12" s="15" t="s">
        <v>264</v>
      </c>
      <c r="E12" s="15" t="s">
        <v>333</v>
      </c>
      <c r="F12" s="27" t="s">
        <v>58</v>
      </c>
      <c r="G12" s="13"/>
      <c r="H12" s="13"/>
      <c r="I12" s="13" t="s">
        <v>262</v>
      </c>
      <c r="J12" s="13" t="s">
        <v>132</v>
      </c>
      <c r="K12" s="13" t="s">
        <v>133</v>
      </c>
      <c r="L12" s="14" t="b">
        <v>1</v>
      </c>
      <c r="M12" s="28" t="b">
        <v>1</v>
      </c>
      <c r="N12" s="14" t="b">
        <v>0</v>
      </c>
      <c r="O12" s="14" t="b">
        <v>1</v>
      </c>
      <c r="P12" s="14" t="b">
        <v>0</v>
      </c>
      <c r="Q12" s="29" t="b">
        <v>1</v>
      </c>
      <c r="R12" s="14" t="b">
        <v>0</v>
      </c>
      <c r="S12" s="14" t="b">
        <v>0</v>
      </c>
      <c r="T12" s="14" t="b">
        <v>0</v>
      </c>
      <c r="U12" s="14" t="b">
        <v>0</v>
      </c>
      <c r="V12" s="15" t="b">
        <v>0</v>
      </c>
      <c r="W12" s="18">
        <f t="shared" si="0"/>
        <v>3</v>
      </c>
    </row>
    <row r="13" spans="1:23" ht="16.2" hidden="1" x14ac:dyDescent="0.3">
      <c r="A13" s="13" t="s">
        <v>285</v>
      </c>
      <c r="B13" s="13" t="s">
        <v>49</v>
      </c>
      <c r="C13" s="13">
        <v>34</v>
      </c>
      <c r="D13" s="15" t="s">
        <v>288</v>
      </c>
      <c r="E13" s="15" t="s">
        <v>334</v>
      </c>
      <c r="F13" s="27" t="s">
        <v>47</v>
      </c>
      <c r="G13" s="13" t="s">
        <v>286</v>
      </c>
      <c r="H13" s="13" t="s">
        <v>62</v>
      </c>
      <c r="I13" s="13" t="s">
        <v>287</v>
      </c>
      <c r="J13" s="13" t="s">
        <v>104</v>
      </c>
      <c r="K13" s="13" t="s">
        <v>75</v>
      </c>
      <c r="L13" s="14" t="b">
        <v>1</v>
      </c>
      <c r="M13" s="14" t="b">
        <v>0</v>
      </c>
      <c r="N13" s="28" t="b">
        <v>1</v>
      </c>
      <c r="O13" s="14" t="b">
        <v>1</v>
      </c>
      <c r="P13" s="14" t="b">
        <v>1</v>
      </c>
      <c r="Q13" s="14" t="b">
        <v>0</v>
      </c>
      <c r="R13" s="29" t="b">
        <v>1</v>
      </c>
      <c r="S13" s="14" t="b">
        <v>0</v>
      </c>
      <c r="T13" s="14" t="b">
        <v>0</v>
      </c>
      <c r="U13" s="14" t="b">
        <v>0</v>
      </c>
      <c r="V13" s="15" t="b">
        <v>0</v>
      </c>
      <c r="W13" s="21">
        <f t="shared" si="0"/>
        <v>4</v>
      </c>
    </row>
    <row r="14" spans="1:23" ht="16.2" hidden="1" x14ac:dyDescent="0.3">
      <c r="A14" s="13" t="s">
        <v>289</v>
      </c>
      <c r="B14" s="13" t="s">
        <v>59</v>
      </c>
      <c r="C14" s="13">
        <v>28</v>
      </c>
      <c r="D14" s="15" t="s">
        <v>293</v>
      </c>
      <c r="E14" s="15" t="s">
        <v>329</v>
      </c>
      <c r="F14" s="27" t="s">
        <v>58</v>
      </c>
      <c r="G14" s="13" t="s">
        <v>290</v>
      </c>
      <c r="H14" s="13" t="s">
        <v>291</v>
      </c>
      <c r="I14" s="13" t="s">
        <v>292</v>
      </c>
      <c r="J14" s="13" t="s">
        <v>74</v>
      </c>
      <c r="K14" s="13" t="s">
        <v>75</v>
      </c>
      <c r="L14" s="14" t="b">
        <v>1</v>
      </c>
      <c r="M14" s="14" t="b">
        <v>0</v>
      </c>
      <c r="N14" s="14" t="b">
        <v>0</v>
      </c>
      <c r="O14" s="28" t="b">
        <v>1</v>
      </c>
      <c r="P14" s="14" t="b">
        <v>0</v>
      </c>
      <c r="Q14" s="14" t="b">
        <v>1</v>
      </c>
      <c r="R14" s="14" t="b">
        <v>1</v>
      </c>
      <c r="S14" s="14" t="b">
        <v>0</v>
      </c>
      <c r="T14" s="14" t="b">
        <v>1</v>
      </c>
      <c r="U14" s="29" t="b">
        <v>1</v>
      </c>
      <c r="V14" s="15" t="b">
        <v>0</v>
      </c>
      <c r="W14" s="13">
        <f t="shared" si="0"/>
        <v>5</v>
      </c>
    </row>
    <row r="20" spans="1:3" ht="16.2" x14ac:dyDescent="0.3">
      <c r="A20" s="13" t="s">
        <v>335</v>
      </c>
      <c r="B20" s="13"/>
      <c r="C20" s="33">
        <f>AVERAGE(C3:C14)</f>
        <v>34.583333333333336</v>
      </c>
    </row>
  </sheetData>
  <autoFilter ref="A1:W17" xr:uid="{00000000-0009-0000-0000-000001000000}">
    <filterColumn colId="4">
      <filters>
        <filter val="Business"/>
        <filter val="Creative"/>
        <filter val="Education"/>
        <filter val="Law"/>
        <filter val="Real Estate"/>
        <filter val="Tech"/>
      </filters>
    </filterColumn>
    <filterColumn colId="22">
      <filters blank="1">
        <filter val="3"/>
      </filters>
    </filterColumn>
  </autoFilter>
  <conditionalFormatting sqref="W1:W872">
    <cfRule type="cellIs" dxfId="30" priority="1" operator="equal">
      <formula>2</formula>
    </cfRule>
    <cfRule type="cellIs" dxfId="29" priority="2" operator="equal">
      <formula>3</formula>
    </cfRule>
    <cfRule type="cellIs" dxfId="28" priority="3" operator="equal">
      <formula>1</formula>
    </cfRule>
  </conditionalFormatting>
  <dataValidations count="2">
    <dataValidation type="list" allowBlank="1" showErrorMessage="1" sqref="E2:E14" xr:uid="{00000000-0002-0000-0100-000000000000}">
      <formula1>"Tech ,Law,Business,Creative,Education ,Real Estate"</formula1>
    </dataValidation>
    <dataValidation type="list" allowBlank="1" showErrorMessage="1" sqref="F2:F14" xr:uid="{00000000-0002-0000-0100-000001000000}">
      <formula1>"Social Introvert ,Social Extrovert"</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rgb="FFFF9900"/>
  </sheetPr>
  <dimension ref="A1:W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1796875" defaultRowHeight="15.75" customHeight="1" x14ac:dyDescent="0.2"/>
  <cols>
    <col min="1" max="1" width="26.1796875" customWidth="1"/>
    <col min="2" max="2" width="15.36328125" customWidth="1"/>
    <col min="3" max="3" width="6.54296875" customWidth="1"/>
    <col min="4" max="4" width="75.36328125" customWidth="1"/>
    <col min="5" max="6" width="26.1796875" customWidth="1"/>
    <col min="7" max="7" width="11.453125" hidden="1" customWidth="1"/>
    <col min="8" max="8" width="20.453125" hidden="1" customWidth="1"/>
    <col min="9" max="9" width="23.90625" customWidth="1"/>
    <col min="10" max="10" width="68" hidden="1" customWidth="1"/>
    <col min="11" max="11" width="40.08984375" customWidth="1"/>
    <col min="12" max="12" width="15.90625" hidden="1" customWidth="1"/>
    <col min="13" max="13" width="20.36328125" customWidth="1"/>
    <col min="14" max="14" width="15.90625" customWidth="1"/>
    <col min="15" max="15" width="7.54296875" customWidth="1"/>
    <col min="16" max="16" width="14.1796875" customWidth="1"/>
    <col min="17" max="17" width="12.453125" customWidth="1"/>
    <col min="18" max="18" width="10.36328125" customWidth="1"/>
    <col min="19" max="19" width="6.81640625" customWidth="1"/>
    <col min="20" max="20" width="8.54296875" customWidth="1"/>
    <col min="21" max="21" width="17.08984375" customWidth="1"/>
    <col min="22" max="22" width="26" customWidth="1"/>
    <col min="23" max="23" width="11.1796875" customWidth="1"/>
    <col min="24" max="24" width="24.6328125" customWidth="1"/>
    <col min="25" max="26" width="6.81640625" customWidth="1"/>
    <col min="27" max="27" width="13" customWidth="1"/>
    <col min="28" max="31" width="6.81640625" customWidth="1"/>
  </cols>
  <sheetData>
    <row r="1" spans="1:23" ht="16.2" x14ac:dyDescent="0.3">
      <c r="A1" s="1" t="s">
        <v>323</v>
      </c>
      <c r="B1" s="1" t="s">
        <v>324</v>
      </c>
      <c r="C1" s="1" t="s">
        <v>22</v>
      </c>
      <c r="D1" s="1" t="s">
        <v>325</v>
      </c>
      <c r="E1" s="1" t="s">
        <v>326</v>
      </c>
      <c r="F1" s="26" t="s">
        <v>17</v>
      </c>
      <c r="G1" s="1" t="s">
        <v>1</v>
      </c>
      <c r="H1" s="1" t="s">
        <v>2</v>
      </c>
      <c r="I1" s="1" t="s">
        <v>3</v>
      </c>
      <c r="J1" s="1" t="s">
        <v>4</v>
      </c>
      <c r="K1" s="1" t="s">
        <v>327</v>
      </c>
      <c r="L1" s="2" t="s">
        <v>6</v>
      </c>
      <c r="M1" s="2" t="s">
        <v>7</v>
      </c>
      <c r="N1" s="2" t="s">
        <v>8</v>
      </c>
      <c r="O1" s="2" t="s">
        <v>9</v>
      </c>
      <c r="P1" s="2" t="s">
        <v>10</v>
      </c>
      <c r="Q1" s="2" t="s">
        <v>11</v>
      </c>
      <c r="R1" s="2" t="s">
        <v>12</v>
      </c>
      <c r="S1" s="2" t="s">
        <v>13</v>
      </c>
      <c r="T1" s="2" t="s">
        <v>14</v>
      </c>
      <c r="U1" s="2" t="s">
        <v>15</v>
      </c>
      <c r="V1" s="3" t="s">
        <v>328</v>
      </c>
      <c r="W1" s="1" t="s">
        <v>16</v>
      </c>
    </row>
    <row r="2" spans="1:23" ht="16.2" hidden="1" x14ac:dyDescent="0.3">
      <c r="A2" s="13" t="s">
        <v>41</v>
      </c>
      <c r="B2" s="13" t="s">
        <v>49</v>
      </c>
      <c r="C2" s="13">
        <v>31</v>
      </c>
      <c r="D2" s="15" t="s">
        <v>50</v>
      </c>
      <c r="E2" s="15" t="s">
        <v>329</v>
      </c>
      <c r="F2" s="27" t="s">
        <v>47</v>
      </c>
      <c r="G2" s="13" t="s">
        <v>42</v>
      </c>
      <c r="H2" s="13" t="s">
        <v>43</v>
      </c>
      <c r="I2" s="13" t="s">
        <v>44</v>
      </c>
      <c r="J2" s="13" t="s">
        <v>45</v>
      </c>
      <c r="K2" s="13" t="s">
        <v>46</v>
      </c>
      <c r="L2" s="14" t="b">
        <v>1</v>
      </c>
      <c r="M2" s="14" t="b">
        <v>0</v>
      </c>
      <c r="N2" s="28" t="b">
        <v>1</v>
      </c>
      <c r="O2" s="14" t="b">
        <v>0</v>
      </c>
      <c r="P2" s="14" t="b">
        <v>0</v>
      </c>
      <c r="Q2" s="14" t="b">
        <v>1</v>
      </c>
      <c r="R2" s="14" t="b">
        <v>0</v>
      </c>
      <c r="S2" s="14" t="b">
        <v>0</v>
      </c>
      <c r="T2" s="14" t="b">
        <v>0</v>
      </c>
      <c r="U2" s="36" t="b">
        <v>1</v>
      </c>
      <c r="V2" s="15" t="b">
        <v>1</v>
      </c>
      <c r="W2" s="13">
        <f t="shared" ref="W2:W14" si="0">COUNTIF(M2:U2,TRUE)</f>
        <v>3</v>
      </c>
    </row>
    <row r="3" spans="1:23" ht="16.2" x14ac:dyDescent="0.3">
      <c r="A3" s="13" t="s">
        <v>63</v>
      </c>
      <c r="B3" s="13" t="s">
        <v>59</v>
      </c>
      <c r="C3" s="13">
        <v>30</v>
      </c>
      <c r="D3" s="15" t="s">
        <v>67</v>
      </c>
      <c r="E3" s="15" t="s">
        <v>330</v>
      </c>
      <c r="F3" s="27" t="s">
        <v>47</v>
      </c>
      <c r="G3" s="13"/>
      <c r="H3" s="13"/>
      <c r="I3" s="13" t="s">
        <v>64</v>
      </c>
      <c r="J3" s="13" t="s">
        <v>65</v>
      </c>
      <c r="K3" s="13" t="s">
        <v>66</v>
      </c>
      <c r="L3" s="14" t="b">
        <v>1</v>
      </c>
      <c r="M3" s="28" t="b">
        <v>1</v>
      </c>
      <c r="N3" s="14" t="b">
        <v>0</v>
      </c>
      <c r="O3" s="14" t="b">
        <v>0</v>
      </c>
      <c r="P3" s="14" t="b">
        <v>1</v>
      </c>
      <c r="Q3" s="36" t="b">
        <v>1</v>
      </c>
      <c r="R3" s="14" t="b">
        <v>0</v>
      </c>
      <c r="S3" s="14" t="b">
        <v>0</v>
      </c>
      <c r="T3" s="14" t="b">
        <v>0</v>
      </c>
      <c r="U3" s="29" t="b">
        <v>1</v>
      </c>
      <c r="V3" s="15" t="b">
        <v>0</v>
      </c>
      <c r="W3" s="18">
        <f t="shared" si="0"/>
        <v>4</v>
      </c>
    </row>
    <row r="4" spans="1:23" ht="16.2" x14ac:dyDescent="0.3">
      <c r="A4" s="13" t="s">
        <v>85</v>
      </c>
      <c r="B4" s="13" t="s">
        <v>49</v>
      </c>
      <c r="C4" s="13">
        <v>34</v>
      </c>
      <c r="D4" s="13" t="s">
        <v>89</v>
      </c>
      <c r="E4" s="13" t="s">
        <v>331</v>
      </c>
      <c r="F4" s="27" t="s">
        <v>47</v>
      </c>
      <c r="G4" s="13" t="s">
        <v>86</v>
      </c>
      <c r="H4" s="13" t="s">
        <v>87</v>
      </c>
      <c r="I4" s="13" t="s">
        <v>88</v>
      </c>
      <c r="J4" s="13" t="s">
        <v>45</v>
      </c>
      <c r="K4" s="13" t="s">
        <v>46</v>
      </c>
      <c r="L4" s="14" t="b">
        <v>1</v>
      </c>
      <c r="M4" s="14" t="b">
        <v>0</v>
      </c>
      <c r="N4" s="14" t="b">
        <v>0</v>
      </c>
      <c r="O4" s="14" t="b">
        <v>0</v>
      </c>
      <c r="P4" s="28" t="b">
        <v>1</v>
      </c>
      <c r="Q4" s="14" t="b">
        <v>0</v>
      </c>
      <c r="R4" s="14" t="b">
        <v>1</v>
      </c>
      <c r="S4" s="14" t="b">
        <v>0</v>
      </c>
      <c r="T4" s="36" t="b">
        <v>1</v>
      </c>
      <c r="U4" s="29" t="b">
        <v>1</v>
      </c>
      <c r="V4" s="15" t="b">
        <v>0</v>
      </c>
      <c r="W4" s="13">
        <f t="shared" si="0"/>
        <v>4</v>
      </c>
    </row>
    <row r="5" spans="1:23" ht="16.2" hidden="1" x14ac:dyDescent="0.3">
      <c r="A5" s="13" t="s">
        <v>90</v>
      </c>
      <c r="B5" s="13" t="s">
        <v>49</v>
      </c>
      <c r="C5" s="13">
        <v>33</v>
      </c>
      <c r="D5" s="15" t="s">
        <v>93</v>
      </c>
      <c r="E5" s="15" t="s">
        <v>332</v>
      </c>
      <c r="F5" s="27" t="s">
        <v>47</v>
      </c>
      <c r="G5" s="13"/>
      <c r="H5" s="13"/>
      <c r="I5" s="13" t="s">
        <v>91</v>
      </c>
      <c r="J5" s="13" t="s">
        <v>27</v>
      </c>
      <c r="K5" s="13" t="s">
        <v>28</v>
      </c>
      <c r="L5" s="14" t="b">
        <v>1</v>
      </c>
      <c r="M5" s="28" t="b">
        <v>1</v>
      </c>
      <c r="N5" s="14" t="b">
        <v>0</v>
      </c>
      <c r="O5" s="14" t="b">
        <v>0</v>
      </c>
      <c r="P5" s="14" t="b">
        <v>0</v>
      </c>
      <c r="Q5" s="14" t="b">
        <v>1</v>
      </c>
      <c r="R5" s="14" t="b">
        <v>0</v>
      </c>
      <c r="S5" s="14" t="b">
        <v>0</v>
      </c>
      <c r="T5" s="14" t="b">
        <v>0</v>
      </c>
      <c r="U5" s="36" t="b">
        <v>1</v>
      </c>
      <c r="V5" s="15" t="b">
        <v>1</v>
      </c>
      <c r="W5" s="13">
        <f t="shared" si="0"/>
        <v>3</v>
      </c>
    </row>
    <row r="6" spans="1:23" ht="16.2" hidden="1" x14ac:dyDescent="0.3">
      <c r="A6" s="13" t="s">
        <v>100</v>
      </c>
      <c r="B6" s="13" t="s">
        <v>49</v>
      </c>
      <c r="C6" s="13">
        <v>39</v>
      </c>
      <c r="D6" s="15" t="s">
        <v>105</v>
      </c>
      <c r="E6" s="15" t="s">
        <v>331</v>
      </c>
      <c r="F6" s="27" t="s">
        <v>58</v>
      </c>
      <c r="G6" s="13" t="s">
        <v>101</v>
      </c>
      <c r="H6" s="13" t="s">
        <v>102</v>
      </c>
      <c r="I6" s="13" t="s">
        <v>103</v>
      </c>
      <c r="J6" s="13" t="s">
        <v>104</v>
      </c>
      <c r="K6" s="13" t="s">
        <v>75</v>
      </c>
      <c r="L6" s="14" t="b">
        <v>1</v>
      </c>
      <c r="M6" s="14" t="b">
        <v>0</v>
      </c>
      <c r="N6" s="28" t="b">
        <v>1</v>
      </c>
      <c r="O6" s="14" t="b">
        <v>1</v>
      </c>
      <c r="P6" s="14" t="b">
        <v>0</v>
      </c>
      <c r="Q6" s="14" t="b">
        <v>1</v>
      </c>
      <c r="R6" s="36" t="b">
        <v>1</v>
      </c>
      <c r="S6" s="14" t="b">
        <v>0</v>
      </c>
      <c r="T6" s="29" t="b">
        <v>1</v>
      </c>
      <c r="U6" s="14" t="b">
        <v>0</v>
      </c>
      <c r="V6" s="15" t="b">
        <v>0</v>
      </c>
      <c r="W6" s="13">
        <f t="shared" si="0"/>
        <v>5</v>
      </c>
    </row>
    <row r="7" spans="1:23" ht="16.2" hidden="1" x14ac:dyDescent="0.3">
      <c r="A7" s="13" t="s">
        <v>136</v>
      </c>
      <c r="B7" s="13" t="s">
        <v>49</v>
      </c>
      <c r="C7" s="13">
        <v>35</v>
      </c>
      <c r="D7" s="15" t="s">
        <v>140</v>
      </c>
      <c r="E7" s="15" t="s">
        <v>329</v>
      </c>
      <c r="F7" s="27" t="s">
        <v>58</v>
      </c>
      <c r="G7" s="13" t="s">
        <v>137</v>
      </c>
      <c r="H7" s="13" t="s">
        <v>138</v>
      </c>
      <c r="I7" s="13" t="s">
        <v>139</v>
      </c>
      <c r="J7" s="13" t="s">
        <v>104</v>
      </c>
      <c r="K7" s="13" t="s">
        <v>75</v>
      </c>
      <c r="L7" s="14" t="b">
        <v>1</v>
      </c>
      <c r="M7" s="14" t="b">
        <v>0</v>
      </c>
      <c r="N7" s="14" t="b">
        <v>0</v>
      </c>
      <c r="O7" s="28" t="b">
        <v>1</v>
      </c>
      <c r="P7" s="14" t="b">
        <v>0</v>
      </c>
      <c r="Q7" s="14" t="b">
        <v>1</v>
      </c>
      <c r="R7" s="14" t="b">
        <v>0</v>
      </c>
      <c r="S7" s="14" t="b">
        <v>0</v>
      </c>
      <c r="T7" s="36" t="b">
        <v>1</v>
      </c>
      <c r="U7" s="14" t="b">
        <v>0</v>
      </c>
      <c r="V7" s="15" t="b">
        <v>1</v>
      </c>
      <c r="W7" s="13">
        <f t="shared" si="0"/>
        <v>3</v>
      </c>
    </row>
    <row r="8" spans="1:23" ht="16.2" hidden="1" x14ac:dyDescent="0.3">
      <c r="A8" s="13" t="s">
        <v>177</v>
      </c>
      <c r="B8" s="13" t="s">
        <v>49</v>
      </c>
      <c r="C8" s="13">
        <v>27</v>
      </c>
      <c r="D8" s="15" t="s">
        <v>179</v>
      </c>
      <c r="E8" s="15" t="s">
        <v>330</v>
      </c>
      <c r="F8" s="27" t="s">
        <v>58</v>
      </c>
      <c r="G8" s="13"/>
      <c r="H8" s="13"/>
      <c r="I8" s="13" t="s">
        <v>178</v>
      </c>
      <c r="J8" s="13" t="s">
        <v>27</v>
      </c>
      <c r="K8" s="13" t="s">
        <v>28</v>
      </c>
      <c r="L8" s="14" t="b">
        <v>1</v>
      </c>
      <c r="M8" s="28" t="b">
        <v>1</v>
      </c>
      <c r="N8" s="14" t="b">
        <v>0</v>
      </c>
      <c r="O8" s="14" t="b">
        <v>0</v>
      </c>
      <c r="P8" s="14" t="b">
        <v>1</v>
      </c>
      <c r="Q8" s="14" t="b">
        <v>0</v>
      </c>
      <c r="R8" s="36" t="b">
        <v>1</v>
      </c>
      <c r="S8" s="14" t="b">
        <v>0</v>
      </c>
      <c r="T8" s="14" t="b">
        <v>0</v>
      </c>
      <c r="U8" s="14" t="b">
        <v>0</v>
      </c>
      <c r="V8" s="3" t="b">
        <v>1</v>
      </c>
      <c r="W8" s="18">
        <f t="shared" si="0"/>
        <v>3</v>
      </c>
    </row>
    <row r="9" spans="1:23" ht="16.2" x14ac:dyDescent="0.3">
      <c r="A9" s="13" t="s">
        <v>238</v>
      </c>
      <c r="B9" s="13" t="s">
        <v>59</v>
      </c>
      <c r="C9" s="13">
        <v>49</v>
      </c>
      <c r="D9" s="15" t="s">
        <v>242</v>
      </c>
      <c r="E9" s="15" t="s">
        <v>329</v>
      </c>
      <c r="F9" s="27" t="s">
        <v>47</v>
      </c>
      <c r="G9" s="13" t="s">
        <v>239</v>
      </c>
      <c r="H9" s="13" t="s">
        <v>240</v>
      </c>
      <c r="I9" s="13" t="s">
        <v>241</v>
      </c>
      <c r="J9" s="13" t="s">
        <v>45</v>
      </c>
      <c r="K9" s="13" t="s">
        <v>46</v>
      </c>
      <c r="L9" s="14" t="b">
        <v>1</v>
      </c>
      <c r="M9" s="28" t="b">
        <v>1</v>
      </c>
      <c r="N9" s="14" t="b">
        <v>1</v>
      </c>
      <c r="O9" s="14" t="b">
        <v>0</v>
      </c>
      <c r="P9" s="36" t="b">
        <v>1</v>
      </c>
      <c r="Q9" s="14" t="b">
        <v>0</v>
      </c>
      <c r="R9" s="29" t="b">
        <v>1</v>
      </c>
      <c r="S9" s="14" t="b">
        <v>0</v>
      </c>
      <c r="T9" s="14" t="b">
        <v>0</v>
      </c>
      <c r="U9" s="14" t="b">
        <v>0</v>
      </c>
      <c r="V9" s="1" t="b">
        <v>0</v>
      </c>
      <c r="W9" s="21">
        <f t="shared" si="0"/>
        <v>4</v>
      </c>
    </row>
    <row r="10" spans="1:23" ht="16.2" hidden="1" x14ac:dyDescent="0.3">
      <c r="A10" s="13" t="s">
        <v>243</v>
      </c>
      <c r="B10" s="13" t="s">
        <v>59</v>
      </c>
      <c r="C10" s="13">
        <v>29</v>
      </c>
      <c r="D10" s="15" t="s">
        <v>247</v>
      </c>
      <c r="E10" s="15" t="s">
        <v>329</v>
      </c>
      <c r="F10" s="27" t="s">
        <v>47</v>
      </c>
      <c r="G10" s="13" t="s">
        <v>244</v>
      </c>
      <c r="H10" s="13" t="s">
        <v>245</v>
      </c>
      <c r="I10" s="13" t="s">
        <v>246</v>
      </c>
      <c r="J10" s="13" t="s">
        <v>104</v>
      </c>
      <c r="K10" s="13" t="s">
        <v>75</v>
      </c>
      <c r="L10" s="14" t="b">
        <v>1</v>
      </c>
      <c r="M10" s="14" t="b">
        <v>0</v>
      </c>
      <c r="N10" s="14" t="b">
        <v>0</v>
      </c>
      <c r="O10" s="28" t="b">
        <v>1</v>
      </c>
      <c r="P10" s="14" t="b">
        <v>0</v>
      </c>
      <c r="Q10" s="14" t="b">
        <v>1</v>
      </c>
      <c r="R10" s="36" t="b">
        <v>1</v>
      </c>
      <c r="S10" s="14" t="b">
        <v>0</v>
      </c>
      <c r="T10" s="14" t="b">
        <v>0</v>
      </c>
      <c r="U10" s="14" t="b">
        <v>0</v>
      </c>
      <c r="V10" s="1" t="b">
        <v>1</v>
      </c>
      <c r="W10" s="13">
        <f t="shared" si="0"/>
        <v>3</v>
      </c>
    </row>
    <row r="11" spans="1:23" ht="16.2" hidden="1" x14ac:dyDescent="0.3">
      <c r="A11" s="13" t="s">
        <v>248</v>
      </c>
      <c r="B11" s="13" t="s">
        <v>49</v>
      </c>
      <c r="C11" s="13">
        <v>40</v>
      </c>
      <c r="D11" s="13" t="s">
        <v>151</v>
      </c>
      <c r="E11" s="13" t="s">
        <v>331</v>
      </c>
      <c r="F11" s="27" t="s">
        <v>58</v>
      </c>
      <c r="G11" s="13" t="s">
        <v>249</v>
      </c>
      <c r="H11" s="13" t="s">
        <v>250</v>
      </c>
      <c r="I11" s="13" t="s">
        <v>251</v>
      </c>
      <c r="J11" s="13" t="s">
        <v>27</v>
      </c>
      <c r="K11" s="13" t="s">
        <v>28</v>
      </c>
      <c r="L11" s="14" t="b">
        <v>1</v>
      </c>
      <c r="M11" s="14" t="b">
        <v>0</v>
      </c>
      <c r="N11" s="28" t="b">
        <v>1</v>
      </c>
      <c r="O11" s="14" t="b">
        <v>0</v>
      </c>
      <c r="P11" s="14" t="b">
        <v>1</v>
      </c>
      <c r="Q11" s="36" t="b">
        <v>1</v>
      </c>
      <c r="R11" s="29" t="b">
        <v>1</v>
      </c>
      <c r="S11" s="14" t="b">
        <v>0</v>
      </c>
      <c r="T11" s="14" t="b">
        <v>0</v>
      </c>
      <c r="U11" s="14" t="b">
        <v>1</v>
      </c>
      <c r="V11" s="30" t="b">
        <v>0</v>
      </c>
      <c r="W11" s="21">
        <f t="shared" si="0"/>
        <v>5</v>
      </c>
    </row>
    <row r="12" spans="1:23" ht="16.2" hidden="1" x14ac:dyDescent="0.3">
      <c r="A12" s="13" t="s">
        <v>261</v>
      </c>
      <c r="B12" s="13" t="s">
        <v>59</v>
      </c>
      <c r="C12" s="13">
        <v>37</v>
      </c>
      <c r="D12" s="15" t="s">
        <v>264</v>
      </c>
      <c r="E12" s="15" t="s">
        <v>333</v>
      </c>
      <c r="F12" s="27" t="s">
        <v>58</v>
      </c>
      <c r="G12" s="13"/>
      <c r="H12" s="13"/>
      <c r="I12" s="13" t="s">
        <v>262</v>
      </c>
      <c r="J12" s="13" t="s">
        <v>132</v>
      </c>
      <c r="K12" s="13" t="s">
        <v>133</v>
      </c>
      <c r="L12" s="14" t="b">
        <v>1</v>
      </c>
      <c r="M12" s="28" t="b">
        <v>1</v>
      </c>
      <c r="N12" s="14" t="b">
        <v>0</v>
      </c>
      <c r="O12" s="14" t="b">
        <v>1</v>
      </c>
      <c r="P12" s="14" t="b">
        <v>0</v>
      </c>
      <c r="Q12" s="36" t="b">
        <v>1</v>
      </c>
      <c r="R12" s="14" t="b">
        <v>0</v>
      </c>
      <c r="S12" s="14" t="b">
        <v>0</v>
      </c>
      <c r="T12" s="14" t="b">
        <v>0</v>
      </c>
      <c r="U12" s="14" t="b">
        <v>0</v>
      </c>
      <c r="V12" s="15" t="b">
        <v>0</v>
      </c>
      <c r="W12" s="18">
        <f t="shared" si="0"/>
        <v>3</v>
      </c>
    </row>
    <row r="13" spans="1:23" ht="16.2" x14ac:dyDescent="0.3">
      <c r="A13" s="13" t="s">
        <v>285</v>
      </c>
      <c r="B13" s="13" t="s">
        <v>49</v>
      </c>
      <c r="C13" s="13">
        <v>34</v>
      </c>
      <c r="D13" s="15" t="s">
        <v>288</v>
      </c>
      <c r="E13" s="15" t="s">
        <v>334</v>
      </c>
      <c r="F13" s="27" t="s">
        <v>47</v>
      </c>
      <c r="G13" s="13" t="s">
        <v>286</v>
      </c>
      <c r="H13" s="13" t="s">
        <v>62</v>
      </c>
      <c r="I13" s="13" t="s">
        <v>287</v>
      </c>
      <c r="J13" s="13" t="s">
        <v>104</v>
      </c>
      <c r="K13" s="13" t="s">
        <v>75</v>
      </c>
      <c r="L13" s="14" t="b">
        <v>1</v>
      </c>
      <c r="M13" s="14" t="b">
        <v>0</v>
      </c>
      <c r="N13" s="28" t="b">
        <v>1</v>
      </c>
      <c r="O13" s="14" t="b">
        <v>1</v>
      </c>
      <c r="P13" s="36" t="b">
        <v>1</v>
      </c>
      <c r="Q13" s="14" t="b">
        <v>0</v>
      </c>
      <c r="R13" s="29" t="b">
        <v>1</v>
      </c>
      <c r="S13" s="14" t="b">
        <v>0</v>
      </c>
      <c r="T13" s="14" t="b">
        <v>0</v>
      </c>
      <c r="U13" s="14" t="b">
        <v>0</v>
      </c>
      <c r="V13" s="15" t="b">
        <v>0</v>
      </c>
      <c r="W13" s="21">
        <f t="shared" si="0"/>
        <v>4</v>
      </c>
    </row>
    <row r="14" spans="1:23" ht="16.2" hidden="1" x14ac:dyDescent="0.3">
      <c r="A14" s="13" t="s">
        <v>289</v>
      </c>
      <c r="B14" s="13" t="s">
        <v>59</v>
      </c>
      <c r="C14" s="13">
        <v>28</v>
      </c>
      <c r="D14" s="15" t="s">
        <v>293</v>
      </c>
      <c r="E14" s="15" t="s">
        <v>329</v>
      </c>
      <c r="F14" s="27" t="s">
        <v>58</v>
      </c>
      <c r="G14" s="13" t="s">
        <v>290</v>
      </c>
      <c r="H14" s="13" t="s">
        <v>291</v>
      </c>
      <c r="I14" s="13" t="s">
        <v>292</v>
      </c>
      <c r="J14" s="13" t="s">
        <v>74</v>
      </c>
      <c r="K14" s="13" t="s">
        <v>75</v>
      </c>
      <c r="L14" s="14" t="b">
        <v>1</v>
      </c>
      <c r="M14" s="14" t="b">
        <v>0</v>
      </c>
      <c r="N14" s="14" t="b">
        <v>0</v>
      </c>
      <c r="O14" s="28" t="b">
        <v>1</v>
      </c>
      <c r="P14" s="14" t="b">
        <v>0</v>
      </c>
      <c r="Q14" s="14" t="b">
        <v>1</v>
      </c>
      <c r="R14" s="36" t="b">
        <v>1</v>
      </c>
      <c r="S14" s="14" t="b">
        <v>0</v>
      </c>
      <c r="T14" s="14" t="b">
        <v>1</v>
      </c>
      <c r="U14" s="14" t="b">
        <v>1</v>
      </c>
      <c r="V14" s="15" t="b">
        <v>0</v>
      </c>
      <c r="W14" s="13">
        <f t="shared" si="0"/>
        <v>5</v>
      </c>
    </row>
    <row r="20" spans="1:3" ht="16.2" x14ac:dyDescent="0.3">
      <c r="A20" s="13" t="s">
        <v>335</v>
      </c>
      <c r="B20" s="13"/>
      <c r="C20" s="33">
        <f>AVERAGE(C3:C14)</f>
        <v>34.583333333333336</v>
      </c>
    </row>
  </sheetData>
  <autoFilter ref="A1:W17" xr:uid="{00000000-0009-0000-0000-000002000000}">
    <filterColumn colId="4">
      <filters>
        <filter val="Business"/>
        <filter val="Creative"/>
        <filter val="Education"/>
        <filter val="Law"/>
        <filter val="Real Estate"/>
        <filter val="Tech"/>
      </filters>
    </filterColumn>
    <filterColumn colId="22">
      <filters blank="1">
        <filter val="4"/>
      </filters>
    </filterColumn>
  </autoFilter>
  <conditionalFormatting sqref="W1:W872">
    <cfRule type="cellIs" dxfId="27" priority="1" operator="equal">
      <formula>2</formula>
    </cfRule>
    <cfRule type="cellIs" dxfId="26" priority="2" operator="equal">
      <formula>3</formula>
    </cfRule>
    <cfRule type="cellIs" dxfId="25" priority="3" operator="equal">
      <formula>1</formula>
    </cfRule>
  </conditionalFormatting>
  <dataValidations count="2">
    <dataValidation type="list" allowBlank="1" showErrorMessage="1" sqref="E2:E14" xr:uid="{00000000-0002-0000-0200-000000000000}">
      <formula1>"Tech ,Law,Business,Creative,Education ,Real Estate"</formula1>
    </dataValidation>
    <dataValidation type="list" allowBlank="1" showErrorMessage="1" sqref="F2:F14" xr:uid="{00000000-0002-0000-0200-000001000000}">
      <formula1>"Social Introvert ,Social Extrovert"</formula1>
    </dataValidation>
  </dataValidations>
  <pageMargins left="0.7" right="0.7" top="0.75" bottom="0.75" header="0" footer="0"/>
  <pageSetup orientation="landscape"/>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Z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1796875" defaultRowHeight="15.75" customHeight="1" x14ac:dyDescent="0.2"/>
  <cols>
    <col min="1" max="1" width="13.08984375" customWidth="1"/>
    <col min="2" max="2" width="11.453125" hidden="1" customWidth="1"/>
    <col min="3" max="3" width="17.6328125" hidden="1" customWidth="1"/>
    <col min="4" max="4" width="15.08984375" hidden="1" customWidth="1"/>
    <col min="5" max="5" width="13.1796875" hidden="1" customWidth="1"/>
    <col min="6" max="6" width="24.54296875" hidden="1" customWidth="1"/>
    <col min="7" max="7" width="14.1796875" hidden="1" customWidth="1"/>
    <col min="8" max="8" width="8.453125" customWidth="1"/>
    <col min="9" max="9" width="13.1796875" hidden="1" customWidth="1"/>
    <col min="10" max="10" width="7.36328125" hidden="1" customWidth="1"/>
    <col min="11" max="11" width="14.1796875" hidden="1" customWidth="1"/>
    <col min="12" max="12" width="9.90625" hidden="1" customWidth="1"/>
    <col min="13" max="13" width="13.36328125" hidden="1" customWidth="1"/>
    <col min="14" max="14" width="6" hidden="1" customWidth="1"/>
    <col min="15" max="15" width="6.81640625" hidden="1" customWidth="1"/>
    <col min="16" max="16" width="16.54296875" hidden="1" customWidth="1"/>
    <col min="17" max="17" width="10.54296875" customWidth="1"/>
    <col min="18" max="18" width="19" customWidth="1"/>
    <col min="19" max="19" width="16" customWidth="1"/>
    <col min="20" max="20" width="18.81640625" customWidth="1"/>
    <col min="21" max="22" width="7" customWidth="1"/>
    <col min="23" max="23" width="75.36328125" customWidth="1"/>
    <col min="24" max="24" width="117" customWidth="1"/>
    <col min="25" max="25" width="19.90625" customWidth="1"/>
    <col min="26" max="26" width="24.08984375" customWidth="1"/>
  </cols>
  <sheetData>
    <row r="1" spans="1:26" ht="16.2" x14ac:dyDescent="0.3">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1" t="s">
        <v>16</v>
      </c>
      <c r="R1" s="3" t="s">
        <v>17</v>
      </c>
      <c r="S1" s="3" t="s">
        <v>18</v>
      </c>
      <c r="T1" s="3" t="s">
        <v>19</v>
      </c>
      <c r="U1" s="3" t="s">
        <v>21</v>
      </c>
      <c r="V1" s="3" t="s">
        <v>22</v>
      </c>
      <c r="W1" s="3" t="s">
        <v>23</v>
      </c>
      <c r="X1" s="3" t="s">
        <v>24</v>
      </c>
      <c r="Y1" s="3"/>
      <c r="Z1" s="4" t="s">
        <v>20</v>
      </c>
    </row>
    <row r="2" spans="1:26" ht="12.6" hidden="1" x14ac:dyDescent="0.2">
      <c r="A2" s="5" t="s">
        <v>25</v>
      </c>
      <c r="C2" s="5">
        <v>447438851827</v>
      </c>
      <c r="D2" s="5" t="s">
        <v>26</v>
      </c>
      <c r="E2" s="5" t="s">
        <v>27</v>
      </c>
      <c r="F2" s="5" t="s">
        <v>28</v>
      </c>
      <c r="G2" s="6" t="b">
        <v>0</v>
      </c>
      <c r="H2" s="6" t="b">
        <v>0</v>
      </c>
      <c r="I2" s="6" t="b">
        <v>0</v>
      </c>
      <c r="J2" s="6" t="b">
        <v>0</v>
      </c>
      <c r="K2" s="6" t="b">
        <v>0</v>
      </c>
      <c r="L2" s="6" t="b">
        <v>0</v>
      </c>
      <c r="M2" s="6" t="b">
        <v>0</v>
      </c>
      <c r="N2" s="6" t="b">
        <v>0</v>
      </c>
      <c r="O2" s="6" t="b">
        <v>0</v>
      </c>
      <c r="P2" s="6" t="b">
        <v>0</v>
      </c>
      <c r="Q2" s="5">
        <f t="shared" ref="Q2:Q3" si="0">COUNTIF(H2:P2,TRUE)</f>
        <v>0</v>
      </c>
      <c r="R2" s="7"/>
      <c r="S2" s="7"/>
      <c r="T2" s="7"/>
      <c r="U2" s="7"/>
      <c r="V2" s="7"/>
      <c r="W2" s="7"/>
      <c r="X2" s="7"/>
      <c r="Y2" s="7"/>
      <c r="Z2" s="7"/>
    </row>
    <row r="3" spans="1:26" ht="12.6" hidden="1" x14ac:dyDescent="0.2">
      <c r="A3" s="5" t="s">
        <v>29</v>
      </c>
      <c r="B3" s="5" t="s">
        <v>30</v>
      </c>
      <c r="C3" s="5" t="s">
        <v>31</v>
      </c>
      <c r="D3" s="5" t="s">
        <v>32</v>
      </c>
      <c r="E3" s="5" t="s">
        <v>33</v>
      </c>
      <c r="F3" s="5" t="s">
        <v>34</v>
      </c>
      <c r="G3" s="6" t="b">
        <v>0</v>
      </c>
      <c r="H3" s="6" t="b">
        <v>0</v>
      </c>
      <c r="I3" s="6" t="b">
        <v>0</v>
      </c>
      <c r="J3" s="6" t="b">
        <v>0</v>
      </c>
      <c r="K3" s="6" t="b">
        <v>0</v>
      </c>
      <c r="L3" s="6" t="b">
        <v>0</v>
      </c>
      <c r="M3" s="6" t="b">
        <v>0</v>
      </c>
      <c r="N3" s="6" t="b">
        <v>0</v>
      </c>
      <c r="O3" s="6" t="b">
        <v>0</v>
      </c>
      <c r="P3" s="6" t="b">
        <v>0</v>
      </c>
      <c r="Q3" s="5">
        <f t="shared" si="0"/>
        <v>0</v>
      </c>
      <c r="R3" s="7"/>
      <c r="S3" s="7"/>
      <c r="T3" s="7"/>
      <c r="U3" s="7"/>
      <c r="V3" s="7"/>
      <c r="W3" s="7"/>
      <c r="X3" s="7"/>
      <c r="Y3" s="7"/>
      <c r="Z3" s="7"/>
    </row>
    <row r="4" spans="1:26" ht="64.8" hidden="1" x14ac:dyDescent="0.3">
      <c r="A4" s="8"/>
      <c r="B4" s="8"/>
      <c r="C4" s="8"/>
      <c r="D4" s="8"/>
      <c r="E4" s="8"/>
      <c r="F4" s="8"/>
      <c r="G4" s="9" t="b">
        <v>0</v>
      </c>
      <c r="H4" s="9" t="b">
        <v>0</v>
      </c>
      <c r="I4" s="9" t="b">
        <v>0</v>
      </c>
      <c r="J4" s="9" t="b">
        <v>0</v>
      </c>
      <c r="K4" s="9" t="b">
        <v>0</v>
      </c>
      <c r="L4" s="9" t="b">
        <v>0</v>
      </c>
      <c r="M4" s="9" t="b">
        <v>0</v>
      </c>
      <c r="N4" s="9" t="b">
        <v>0</v>
      </c>
      <c r="O4" s="9" t="b">
        <v>0</v>
      </c>
      <c r="P4" s="9" t="b">
        <v>0</v>
      </c>
      <c r="Q4" s="10" t="s">
        <v>35</v>
      </c>
      <c r="R4" s="11" t="s">
        <v>36</v>
      </c>
      <c r="S4" s="11" t="s">
        <v>37</v>
      </c>
      <c r="T4" s="11" t="s">
        <v>38</v>
      </c>
      <c r="U4" s="11"/>
      <c r="V4" s="11" t="s">
        <v>40</v>
      </c>
      <c r="W4" s="11" t="s">
        <v>40</v>
      </c>
      <c r="X4" s="12"/>
      <c r="Y4" s="12"/>
      <c r="Z4" s="11" t="s">
        <v>39</v>
      </c>
    </row>
    <row r="5" spans="1:26" ht="16.2" hidden="1" x14ac:dyDescent="0.3">
      <c r="A5" s="13" t="s">
        <v>41</v>
      </c>
      <c r="B5" s="13" t="s">
        <v>42</v>
      </c>
      <c r="C5" s="13" t="s">
        <v>43</v>
      </c>
      <c r="D5" s="13" t="s">
        <v>44</v>
      </c>
      <c r="E5" s="13" t="s">
        <v>45</v>
      </c>
      <c r="F5" s="13" t="s">
        <v>46</v>
      </c>
      <c r="G5" s="14" t="b">
        <v>1</v>
      </c>
      <c r="H5" s="14" t="b">
        <v>0</v>
      </c>
      <c r="I5" s="14" t="b">
        <v>1</v>
      </c>
      <c r="J5" s="14" t="b">
        <v>0</v>
      </c>
      <c r="K5" s="14" t="b">
        <v>0</v>
      </c>
      <c r="L5" s="14" t="b">
        <v>1</v>
      </c>
      <c r="M5" s="14" t="b">
        <v>0</v>
      </c>
      <c r="N5" s="14" t="b">
        <v>0</v>
      </c>
      <c r="O5" s="14" t="b">
        <v>0</v>
      </c>
      <c r="P5" s="14" t="b">
        <v>1</v>
      </c>
      <c r="Q5" s="13">
        <f t="shared" ref="Q5:Q77" si="1">COUNTIF(H5:P5,TRUE)</f>
        <v>3</v>
      </c>
      <c r="R5" s="15" t="s">
        <v>47</v>
      </c>
      <c r="S5" s="15"/>
      <c r="T5" s="15" t="s">
        <v>48</v>
      </c>
      <c r="U5" s="15" t="s">
        <v>49</v>
      </c>
      <c r="V5" s="15">
        <v>31</v>
      </c>
      <c r="W5" s="15" t="s">
        <v>50</v>
      </c>
      <c r="X5" s="15"/>
      <c r="Y5" s="15"/>
      <c r="Z5" s="16"/>
    </row>
    <row r="6" spans="1:26" ht="16.2" hidden="1" x14ac:dyDescent="0.3">
      <c r="A6" s="17" t="s">
        <v>51</v>
      </c>
      <c r="B6" s="13"/>
      <c r="C6" s="13"/>
      <c r="D6" s="13"/>
      <c r="E6" s="13"/>
      <c r="F6" s="13"/>
      <c r="G6" s="14"/>
      <c r="H6" s="14" t="b">
        <v>0</v>
      </c>
      <c r="I6" s="14" t="b">
        <v>0</v>
      </c>
      <c r="J6" s="14" t="b">
        <v>0</v>
      </c>
      <c r="K6" s="14" t="b">
        <v>0</v>
      </c>
      <c r="L6" s="14" t="b">
        <v>1</v>
      </c>
      <c r="M6" s="14" t="b">
        <v>0</v>
      </c>
      <c r="N6" s="14" t="b">
        <v>0</v>
      </c>
      <c r="O6" s="14" t="b">
        <v>1</v>
      </c>
      <c r="P6" s="14" t="b">
        <v>0</v>
      </c>
      <c r="Q6" s="13">
        <f t="shared" si="1"/>
        <v>2</v>
      </c>
      <c r="R6" s="15" t="s">
        <v>47</v>
      </c>
      <c r="S6" s="15"/>
      <c r="T6" s="15" t="s">
        <v>48</v>
      </c>
      <c r="U6" s="15" t="s">
        <v>49</v>
      </c>
      <c r="V6" s="15">
        <v>31</v>
      </c>
      <c r="W6" s="15" t="s">
        <v>52</v>
      </c>
      <c r="X6" s="15" t="s">
        <v>53</v>
      </c>
      <c r="Y6" s="15"/>
      <c r="Z6" s="16"/>
    </row>
    <row r="7" spans="1:26" ht="16.2" hidden="1" x14ac:dyDescent="0.3">
      <c r="A7" s="13" t="s">
        <v>54</v>
      </c>
      <c r="B7" s="13" t="s">
        <v>55</v>
      </c>
      <c r="C7" s="13" t="s">
        <v>56</v>
      </c>
      <c r="D7" s="13" t="s">
        <v>57</v>
      </c>
      <c r="E7" s="13" t="s">
        <v>45</v>
      </c>
      <c r="F7" s="13" t="s">
        <v>46</v>
      </c>
      <c r="G7" s="14" t="b">
        <v>1</v>
      </c>
      <c r="H7" s="14" t="b">
        <v>0</v>
      </c>
      <c r="I7" s="14" t="b">
        <v>0</v>
      </c>
      <c r="J7" s="14" t="b">
        <v>1</v>
      </c>
      <c r="K7" s="14" t="b">
        <v>0</v>
      </c>
      <c r="L7" s="14" t="b">
        <v>0</v>
      </c>
      <c r="M7" s="14" t="b">
        <v>0</v>
      </c>
      <c r="N7" s="14" t="b">
        <v>0</v>
      </c>
      <c r="O7" s="14" t="b">
        <v>0</v>
      </c>
      <c r="P7" s="14" t="b">
        <v>1</v>
      </c>
      <c r="Q7" s="13">
        <f t="shared" si="1"/>
        <v>2</v>
      </c>
      <c r="R7" s="15" t="s">
        <v>58</v>
      </c>
      <c r="S7" s="15"/>
      <c r="T7" s="15" t="s">
        <v>48</v>
      </c>
      <c r="U7" s="15" t="s">
        <v>59</v>
      </c>
      <c r="V7" s="15">
        <v>27</v>
      </c>
      <c r="W7" s="15" t="s">
        <v>60</v>
      </c>
      <c r="X7" s="15"/>
      <c r="Y7" s="15"/>
      <c r="Z7" s="16"/>
    </row>
    <row r="8" spans="1:26" ht="12.6" hidden="1" x14ac:dyDescent="0.2">
      <c r="A8" s="5" t="s">
        <v>61</v>
      </c>
      <c r="C8" s="5" t="s">
        <v>62</v>
      </c>
      <c r="G8" s="6" t="b">
        <v>0</v>
      </c>
      <c r="H8" s="6" t="b">
        <v>0</v>
      </c>
      <c r="I8" s="6" t="b">
        <v>0</v>
      </c>
      <c r="J8" s="6" t="b">
        <v>0</v>
      </c>
      <c r="K8" s="6" t="b">
        <v>0</v>
      </c>
      <c r="L8" s="6" t="b">
        <v>0</v>
      </c>
      <c r="M8" s="6" t="b">
        <v>0</v>
      </c>
      <c r="N8" s="6" t="b">
        <v>0</v>
      </c>
      <c r="O8" s="6" t="b">
        <v>0</v>
      </c>
      <c r="P8" s="6" t="b">
        <v>0</v>
      </c>
      <c r="Q8" s="5">
        <f t="shared" si="1"/>
        <v>0</v>
      </c>
      <c r="R8" s="7"/>
      <c r="S8" s="7"/>
      <c r="T8" s="7"/>
      <c r="U8" s="7"/>
      <c r="V8" s="7"/>
      <c r="W8" s="7"/>
      <c r="X8" s="7"/>
      <c r="Y8" s="7"/>
      <c r="Z8" s="7"/>
    </row>
    <row r="9" spans="1:26" ht="16.2" x14ac:dyDescent="0.3">
      <c r="A9" s="13" t="s">
        <v>63</v>
      </c>
      <c r="B9" s="13"/>
      <c r="C9" s="13"/>
      <c r="D9" s="13" t="s">
        <v>64</v>
      </c>
      <c r="E9" s="13" t="s">
        <v>65</v>
      </c>
      <c r="F9" s="13" t="s">
        <v>66</v>
      </c>
      <c r="G9" s="14" t="b">
        <v>1</v>
      </c>
      <c r="H9" s="14" t="b">
        <v>1</v>
      </c>
      <c r="I9" s="14" t="b">
        <v>0</v>
      </c>
      <c r="J9" s="14" t="b">
        <v>0</v>
      </c>
      <c r="K9" s="14" t="b">
        <v>1</v>
      </c>
      <c r="L9" s="14" t="b">
        <v>1</v>
      </c>
      <c r="M9" s="14" t="b">
        <v>0</v>
      </c>
      <c r="N9" s="14" t="b">
        <v>0</v>
      </c>
      <c r="O9" s="14" t="b">
        <v>0</v>
      </c>
      <c r="P9" s="14" t="b">
        <v>1</v>
      </c>
      <c r="Q9" s="18">
        <f t="shared" si="1"/>
        <v>4</v>
      </c>
      <c r="R9" s="15" t="s">
        <v>47</v>
      </c>
      <c r="S9" s="15"/>
      <c r="T9" s="15" t="s">
        <v>48</v>
      </c>
      <c r="U9" s="15" t="s">
        <v>59</v>
      </c>
      <c r="V9" s="15">
        <v>30</v>
      </c>
      <c r="W9" s="15" t="s">
        <v>67</v>
      </c>
      <c r="X9" s="15"/>
      <c r="Y9" s="15"/>
      <c r="Z9" s="16"/>
    </row>
    <row r="10" spans="1:26" ht="16.2" hidden="1" x14ac:dyDescent="0.3">
      <c r="A10" s="13" t="s">
        <v>68</v>
      </c>
      <c r="B10" s="13"/>
      <c r="C10" s="13"/>
      <c r="D10" s="13"/>
      <c r="E10" s="13"/>
      <c r="F10" s="13"/>
      <c r="G10" s="14"/>
      <c r="H10" s="14" t="b">
        <v>0</v>
      </c>
      <c r="I10" s="14" t="b">
        <v>0</v>
      </c>
      <c r="J10" s="14" t="b">
        <v>0</v>
      </c>
      <c r="K10" s="14" t="b">
        <v>0</v>
      </c>
      <c r="L10" s="14" t="b">
        <v>0</v>
      </c>
      <c r="M10" s="14" t="b">
        <v>1</v>
      </c>
      <c r="N10" s="14" t="b">
        <v>0</v>
      </c>
      <c r="O10" s="14" t="b">
        <v>1</v>
      </c>
      <c r="P10" s="14" t="b">
        <v>0</v>
      </c>
      <c r="Q10" s="13">
        <f t="shared" si="1"/>
        <v>2</v>
      </c>
      <c r="R10" s="15" t="s">
        <v>47</v>
      </c>
      <c r="S10" s="15"/>
      <c r="T10" s="15" t="s">
        <v>48</v>
      </c>
      <c r="U10" s="15" t="s">
        <v>49</v>
      </c>
      <c r="V10" s="15">
        <v>26</v>
      </c>
      <c r="W10" s="15" t="s">
        <v>69</v>
      </c>
      <c r="X10" s="15"/>
      <c r="Y10" s="15"/>
      <c r="Z10" s="16"/>
    </row>
    <row r="11" spans="1:26" ht="16.2" hidden="1" x14ac:dyDescent="0.3">
      <c r="A11" s="17" t="s">
        <v>70</v>
      </c>
      <c r="B11" s="13" t="s">
        <v>71</v>
      </c>
      <c r="C11" s="13" t="s">
        <v>72</v>
      </c>
      <c r="D11" s="13" t="s">
        <v>73</v>
      </c>
      <c r="E11" s="13" t="s">
        <v>74</v>
      </c>
      <c r="F11" s="13" t="s">
        <v>75</v>
      </c>
      <c r="G11" s="14" t="b">
        <v>1</v>
      </c>
      <c r="H11" s="14" t="b">
        <v>0</v>
      </c>
      <c r="I11" s="14" t="b">
        <v>0</v>
      </c>
      <c r="J11" s="14" t="b">
        <v>1</v>
      </c>
      <c r="K11" s="14" t="b">
        <v>0</v>
      </c>
      <c r="L11" s="14" t="b">
        <v>0</v>
      </c>
      <c r="M11" s="14" t="b">
        <v>0</v>
      </c>
      <c r="N11" s="14" t="b">
        <v>0</v>
      </c>
      <c r="O11" s="14" t="b">
        <v>0</v>
      </c>
      <c r="P11" s="14" t="b">
        <v>0</v>
      </c>
      <c r="Q11" s="13">
        <f t="shared" si="1"/>
        <v>1</v>
      </c>
      <c r="R11" s="15"/>
      <c r="S11" s="15"/>
      <c r="T11" s="15"/>
      <c r="U11" s="15" t="s">
        <v>49</v>
      </c>
      <c r="V11" s="15">
        <v>42</v>
      </c>
      <c r="W11" s="15" t="s">
        <v>76</v>
      </c>
      <c r="X11" s="15" t="s">
        <v>77</v>
      </c>
      <c r="Y11" s="15"/>
      <c r="Z11" s="16"/>
    </row>
    <row r="12" spans="1:26" ht="16.2" hidden="1" x14ac:dyDescent="0.3">
      <c r="A12" s="13" t="s">
        <v>78</v>
      </c>
      <c r="B12" s="1"/>
      <c r="C12" s="1"/>
      <c r="D12" s="1"/>
      <c r="E12" s="1"/>
      <c r="F12" s="1"/>
      <c r="G12" s="2"/>
      <c r="H12" s="2" t="b">
        <v>0</v>
      </c>
      <c r="I12" s="2" t="b">
        <v>0</v>
      </c>
      <c r="J12" s="2" t="b">
        <v>0</v>
      </c>
      <c r="K12" s="2" t="b">
        <v>0</v>
      </c>
      <c r="L12" s="2" t="b">
        <v>0</v>
      </c>
      <c r="M12" s="2" t="b">
        <v>1</v>
      </c>
      <c r="N12" s="2" t="b">
        <v>0</v>
      </c>
      <c r="O12" s="2" t="b">
        <v>0</v>
      </c>
      <c r="P12" s="2" t="b">
        <v>0</v>
      </c>
      <c r="Q12" s="13">
        <f t="shared" si="1"/>
        <v>1</v>
      </c>
      <c r="R12" s="15" t="s">
        <v>58</v>
      </c>
      <c r="S12" s="15"/>
      <c r="T12" s="15" t="s">
        <v>79</v>
      </c>
      <c r="U12" s="15" t="s">
        <v>59</v>
      </c>
      <c r="V12" s="15">
        <v>35</v>
      </c>
      <c r="W12" s="15" t="s">
        <v>80</v>
      </c>
      <c r="X12" s="15"/>
      <c r="Y12" s="15"/>
      <c r="Z12" s="16"/>
    </row>
    <row r="13" spans="1:26" ht="12.6" hidden="1" x14ac:dyDescent="0.2">
      <c r="A13" s="5" t="s">
        <v>81</v>
      </c>
      <c r="B13" s="5" t="s">
        <v>82</v>
      </c>
      <c r="C13" s="5" t="s">
        <v>83</v>
      </c>
      <c r="D13" s="5" t="s">
        <v>84</v>
      </c>
      <c r="E13" s="5" t="s">
        <v>74</v>
      </c>
      <c r="F13" s="5" t="s">
        <v>75</v>
      </c>
      <c r="G13" s="6" t="b">
        <v>0</v>
      </c>
      <c r="H13" s="6" t="b">
        <v>0</v>
      </c>
      <c r="I13" s="6" t="b">
        <v>0</v>
      </c>
      <c r="J13" s="6" t="b">
        <v>0</v>
      </c>
      <c r="K13" s="6" t="b">
        <v>0</v>
      </c>
      <c r="L13" s="6" t="b">
        <v>0</v>
      </c>
      <c r="M13" s="6" t="b">
        <v>0</v>
      </c>
      <c r="N13" s="6" t="b">
        <v>0</v>
      </c>
      <c r="O13" s="6" t="b">
        <v>0</v>
      </c>
      <c r="P13" s="6" t="b">
        <v>0</v>
      </c>
      <c r="Q13" s="5">
        <f t="shared" si="1"/>
        <v>0</v>
      </c>
      <c r="R13" s="7"/>
      <c r="S13" s="7"/>
      <c r="T13" s="7"/>
      <c r="U13" s="7"/>
      <c r="V13" s="7"/>
      <c r="W13" s="7"/>
      <c r="X13" s="7"/>
      <c r="Y13" s="7"/>
      <c r="Z13" s="7"/>
    </row>
    <row r="14" spans="1:26" ht="16.2" hidden="1" x14ac:dyDescent="0.3">
      <c r="A14" s="13" t="s">
        <v>85</v>
      </c>
      <c r="B14" s="13" t="s">
        <v>86</v>
      </c>
      <c r="C14" s="13" t="s">
        <v>87</v>
      </c>
      <c r="D14" s="13" t="s">
        <v>88</v>
      </c>
      <c r="E14" s="13" t="s">
        <v>45</v>
      </c>
      <c r="F14" s="13" t="s">
        <v>46</v>
      </c>
      <c r="G14" s="14" t="b">
        <v>1</v>
      </c>
      <c r="H14" s="14" t="b">
        <v>0</v>
      </c>
      <c r="I14" s="14" t="b">
        <v>0</v>
      </c>
      <c r="J14" s="14" t="b">
        <v>0</v>
      </c>
      <c r="K14" s="14" t="b">
        <v>1</v>
      </c>
      <c r="L14" s="14" t="b">
        <v>0</v>
      </c>
      <c r="M14" s="14" t="b">
        <v>1</v>
      </c>
      <c r="N14" s="14" t="b">
        <v>0</v>
      </c>
      <c r="O14" s="14" t="b">
        <v>1</v>
      </c>
      <c r="P14" s="14" t="b">
        <v>1</v>
      </c>
      <c r="Q14" s="13">
        <f t="shared" si="1"/>
        <v>4</v>
      </c>
      <c r="R14" s="15" t="s">
        <v>47</v>
      </c>
      <c r="S14" s="15"/>
      <c r="T14" s="15" t="s">
        <v>48</v>
      </c>
      <c r="U14" s="15" t="s">
        <v>49</v>
      </c>
      <c r="V14" s="15">
        <v>34</v>
      </c>
      <c r="W14" s="15" t="s">
        <v>89</v>
      </c>
      <c r="X14" s="15"/>
      <c r="Y14" s="15"/>
      <c r="Z14" s="16"/>
    </row>
    <row r="15" spans="1:26" ht="16.2" x14ac:dyDescent="0.3">
      <c r="A15" s="13" t="s">
        <v>90</v>
      </c>
      <c r="B15" s="13"/>
      <c r="C15" s="13"/>
      <c r="D15" s="13" t="s">
        <v>91</v>
      </c>
      <c r="E15" s="13" t="s">
        <v>27</v>
      </c>
      <c r="F15" s="13" t="s">
        <v>28</v>
      </c>
      <c r="G15" s="14" t="b">
        <v>1</v>
      </c>
      <c r="H15" s="14" t="b">
        <v>1</v>
      </c>
      <c r="I15" s="14" t="b">
        <v>0</v>
      </c>
      <c r="J15" s="14" t="b">
        <v>0</v>
      </c>
      <c r="K15" s="14" t="b">
        <v>0</v>
      </c>
      <c r="L15" s="14" t="b">
        <v>1</v>
      </c>
      <c r="M15" s="14" t="b">
        <v>0</v>
      </c>
      <c r="N15" s="14" t="b">
        <v>0</v>
      </c>
      <c r="O15" s="14" t="b">
        <v>0</v>
      </c>
      <c r="P15" s="14" t="b">
        <v>1</v>
      </c>
      <c r="Q15" s="13">
        <f t="shared" si="1"/>
        <v>3</v>
      </c>
      <c r="R15" s="15" t="s">
        <v>47</v>
      </c>
      <c r="S15" s="15"/>
      <c r="T15" s="15" t="s">
        <v>92</v>
      </c>
      <c r="U15" s="15" t="s">
        <v>49</v>
      </c>
      <c r="V15" s="15">
        <v>33</v>
      </c>
      <c r="W15" s="15" t="s">
        <v>93</v>
      </c>
      <c r="X15" s="15"/>
      <c r="Y15" s="15"/>
      <c r="Z15" s="16"/>
    </row>
    <row r="16" spans="1:26" ht="16.2" hidden="1" x14ac:dyDescent="0.3">
      <c r="A16" s="13" t="s">
        <v>94</v>
      </c>
      <c r="B16" s="13" t="s">
        <v>95</v>
      </c>
      <c r="C16" s="13" t="s">
        <v>96</v>
      </c>
      <c r="D16" s="13" t="s">
        <v>97</v>
      </c>
      <c r="E16" s="13" t="s">
        <v>27</v>
      </c>
      <c r="F16" s="13" t="s">
        <v>28</v>
      </c>
      <c r="G16" s="14" t="b">
        <v>0</v>
      </c>
      <c r="H16" s="14" t="b">
        <v>0</v>
      </c>
      <c r="I16" s="14" t="b">
        <v>0</v>
      </c>
      <c r="J16" s="14" t="b">
        <v>0</v>
      </c>
      <c r="K16" s="14" t="b">
        <v>0</v>
      </c>
      <c r="L16" s="14" t="b">
        <v>1</v>
      </c>
      <c r="M16" s="14" t="b">
        <v>0</v>
      </c>
      <c r="N16" s="14" t="b">
        <v>0</v>
      </c>
      <c r="O16" s="14" t="b">
        <v>0</v>
      </c>
      <c r="P16" s="14" t="b">
        <v>0</v>
      </c>
      <c r="Q16" s="13">
        <f t="shared" si="1"/>
        <v>1</v>
      </c>
      <c r="R16" s="15"/>
      <c r="S16" s="15"/>
      <c r="T16" s="15"/>
      <c r="U16" s="15" t="s">
        <v>59</v>
      </c>
      <c r="V16" s="15">
        <v>28</v>
      </c>
      <c r="W16" s="15" t="s">
        <v>98</v>
      </c>
      <c r="X16" s="15"/>
      <c r="Y16" s="15"/>
      <c r="Z16" s="16"/>
    </row>
    <row r="17" spans="1:24" ht="12.6" hidden="1" x14ac:dyDescent="0.2">
      <c r="A17" s="5" t="s">
        <v>99</v>
      </c>
      <c r="C17" s="19">
        <v>7572430722</v>
      </c>
      <c r="G17" s="6" t="b">
        <v>0</v>
      </c>
      <c r="H17" s="6" t="b">
        <v>0</v>
      </c>
      <c r="I17" s="6" t="b">
        <v>0</v>
      </c>
      <c r="J17" s="6" t="b">
        <v>0</v>
      </c>
      <c r="K17" s="6" t="b">
        <v>0</v>
      </c>
      <c r="L17" s="6" t="b">
        <v>0</v>
      </c>
      <c r="M17" s="6" t="b">
        <v>0</v>
      </c>
      <c r="N17" s="6" t="b">
        <v>0</v>
      </c>
      <c r="O17" s="6" t="b">
        <v>0</v>
      </c>
      <c r="P17" s="6" t="b">
        <v>0</v>
      </c>
      <c r="Q17" s="5">
        <f t="shared" si="1"/>
        <v>0</v>
      </c>
      <c r="R17" s="7"/>
      <c r="S17" s="7"/>
      <c r="T17" s="7"/>
      <c r="U17" s="7"/>
      <c r="V17" s="7"/>
      <c r="W17" s="7"/>
      <c r="X17" s="7"/>
    </row>
    <row r="18" spans="1:24" ht="16.2" hidden="1" x14ac:dyDescent="0.3">
      <c r="A18" s="13" t="s">
        <v>100</v>
      </c>
      <c r="B18" s="13" t="s">
        <v>101</v>
      </c>
      <c r="C18" s="13" t="s">
        <v>102</v>
      </c>
      <c r="D18" s="13" t="s">
        <v>103</v>
      </c>
      <c r="E18" s="13" t="s">
        <v>104</v>
      </c>
      <c r="F18" s="13" t="s">
        <v>75</v>
      </c>
      <c r="G18" s="14" t="b">
        <v>1</v>
      </c>
      <c r="H18" s="14" t="b">
        <v>0</v>
      </c>
      <c r="I18" s="14" t="b">
        <v>0</v>
      </c>
      <c r="J18" s="14" t="b">
        <v>1</v>
      </c>
      <c r="K18" s="14" t="b">
        <v>0</v>
      </c>
      <c r="L18" s="14" t="b">
        <v>1</v>
      </c>
      <c r="M18" s="14" t="b">
        <v>1</v>
      </c>
      <c r="N18" s="14" t="b">
        <v>0</v>
      </c>
      <c r="O18" s="14" t="b">
        <v>1</v>
      </c>
      <c r="P18" s="14" t="b">
        <v>0</v>
      </c>
      <c r="Q18" s="13">
        <f t="shared" si="1"/>
        <v>4</v>
      </c>
      <c r="R18" s="15" t="s">
        <v>58</v>
      </c>
      <c r="S18" s="15"/>
      <c r="T18" s="15" t="s">
        <v>48</v>
      </c>
      <c r="U18" s="15" t="s">
        <v>49</v>
      </c>
      <c r="V18" s="15">
        <v>39</v>
      </c>
      <c r="W18" s="15" t="s">
        <v>105</v>
      </c>
      <c r="X18" s="15"/>
    </row>
    <row r="19" spans="1:24" ht="12.6" hidden="1" x14ac:dyDescent="0.2">
      <c r="A19" s="5" t="s">
        <v>106</v>
      </c>
      <c r="B19" s="5" t="s">
        <v>107</v>
      </c>
      <c r="C19" s="5" t="s">
        <v>108</v>
      </c>
      <c r="D19" s="5" t="s">
        <v>109</v>
      </c>
      <c r="E19" s="5" t="s">
        <v>74</v>
      </c>
      <c r="F19" s="5" t="s">
        <v>75</v>
      </c>
      <c r="G19" s="6" t="b">
        <v>0</v>
      </c>
      <c r="H19" s="6" t="b">
        <v>0</v>
      </c>
      <c r="I19" s="6" t="b">
        <v>0</v>
      </c>
      <c r="J19" s="6" t="b">
        <v>0</v>
      </c>
      <c r="K19" s="6" t="b">
        <v>0</v>
      </c>
      <c r="L19" s="6" t="b">
        <v>0</v>
      </c>
      <c r="M19" s="6" t="b">
        <v>0</v>
      </c>
      <c r="N19" s="6" t="b">
        <v>0</v>
      </c>
      <c r="O19" s="6" t="b">
        <v>0</v>
      </c>
      <c r="P19" s="6" t="b">
        <v>0</v>
      </c>
      <c r="Q19" s="5">
        <f t="shared" si="1"/>
        <v>0</v>
      </c>
      <c r="R19" s="7"/>
      <c r="S19" s="7"/>
      <c r="T19" s="7"/>
      <c r="U19" s="7"/>
      <c r="V19" s="7"/>
      <c r="W19" s="7"/>
      <c r="X19" s="7"/>
    </row>
    <row r="20" spans="1:24" ht="16.2" hidden="1" x14ac:dyDescent="0.3">
      <c r="A20" s="13" t="s">
        <v>110</v>
      </c>
      <c r="B20" s="13" t="s">
        <v>111</v>
      </c>
      <c r="C20" s="13" t="s">
        <v>112</v>
      </c>
      <c r="D20" s="13" t="s">
        <v>113</v>
      </c>
      <c r="E20" s="13" t="s">
        <v>104</v>
      </c>
      <c r="F20" s="13" t="s">
        <v>75</v>
      </c>
      <c r="G20" s="14" t="b">
        <v>1</v>
      </c>
      <c r="H20" s="14" t="b">
        <v>0</v>
      </c>
      <c r="I20" s="14" t="b">
        <v>1</v>
      </c>
      <c r="J20" s="14" t="b">
        <v>0</v>
      </c>
      <c r="K20" s="14" t="b">
        <v>0</v>
      </c>
      <c r="L20" s="14" t="b">
        <v>0</v>
      </c>
      <c r="M20" s="14" t="b">
        <v>0</v>
      </c>
      <c r="N20" s="14" t="b">
        <v>0</v>
      </c>
      <c r="O20" s="14" t="b">
        <v>0</v>
      </c>
      <c r="P20" s="14" t="b">
        <v>0</v>
      </c>
      <c r="Q20" s="13">
        <f t="shared" si="1"/>
        <v>1</v>
      </c>
      <c r="R20" s="15"/>
      <c r="S20" s="15"/>
      <c r="T20" s="15"/>
      <c r="U20" s="15" t="s">
        <v>59</v>
      </c>
      <c r="V20" s="15">
        <v>34</v>
      </c>
      <c r="W20" s="15" t="s">
        <v>114</v>
      </c>
      <c r="X20" s="15"/>
    </row>
    <row r="21" spans="1:24" ht="16.2" hidden="1" x14ac:dyDescent="0.3">
      <c r="A21" s="13" t="s">
        <v>115</v>
      </c>
      <c r="B21" s="13"/>
      <c r="C21" s="13"/>
      <c r="D21" s="13"/>
      <c r="E21" s="13"/>
      <c r="F21" s="13"/>
      <c r="G21" s="14"/>
      <c r="H21" s="14" t="b">
        <v>0</v>
      </c>
      <c r="I21" s="14" t="b">
        <v>0</v>
      </c>
      <c r="J21" s="14" t="b">
        <v>0</v>
      </c>
      <c r="K21" s="14" t="b">
        <v>1</v>
      </c>
      <c r="L21" s="14" t="b">
        <v>0</v>
      </c>
      <c r="M21" s="14" t="b">
        <v>0</v>
      </c>
      <c r="N21" s="14" t="b">
        <v>0</v>
      </c>
      <c r="O21" s="14" t="b">
        <v>0</v>
      </c>
      <c r="P21" s="14" t="b">
        <v>0</v>
      </c>
      <c r="Q21" s="13">
        <f t="shared" si="1"/>
        <v>1</v>
      </c>
      <c r="R21" s="15"/>
      <c r="S21" s="15"/>
      <c r="T21" s="15"/>
      <c r="U21" s="15" t="s">
        <v>59</v>
      </c>
      <c r="V21" s="15">
        <v>24</v>
      </c>
      <c r="W21" s="15" t="s">
        <v>116</v>
      </c>
      <c r="X21" s="15"/>
    </row>
    <row r="22" spans="1:24" ht="16.2" hidden="1" x14ac:dyDescent="0.3">
      <c r="A22" s="17" t="s">
        <v>117</v>
      </c>
      <c r="B22" s="13"/>
      <c r="C22" s="13"/>
      <c r="D22" s="13"/>
      <c r="E22" s="13"/>
      <c r="F22" s="13"/>
      <c r="G22" s="14"/>
      <c r="H22" s="14" t="b">
        <v>0</v>
      </c>
      <c r="I22" s="14" t="b">
        <v>0</v>
      </c>
      <c r="J22" s="14" t="b">
        <v>0</v>
      </c>
      <c r="K22" s="14" t="b">
        <v>1</v>
      </c>
      <c r="L22" s="14" t="b">
        <v>0</v>
      </c>
      <c r="M22" s="14" t="b">
        <v>0</v>
      </c>
      <c r="N22" s="14" t="b">
        <v>0</v>
      </c>
      <c r="O22" s="14" t="b">
        <v>0</v>
      </c>
      <c r="P22" s="14" t="b">
        <v>0</v>
      </c>
      <c r="Q22" s="13">
        <f t="shared" si="1"/>
        <v>1</v>
      </c>
      <c r="R22" s="15"/>
      <c r="S22" s="15"/>
      <c r="T22" s="15"/>
      <c r="U22" s="15" t="s">
        <v>49</v>
      </c>
      <c r="V22" s="15">
        <v>32</v>
      </c>
      <c r="W22" s="15" t="s">
        <v>118</v>
      </c>
      <c r="X22" s="15" t="s">
        <v>119</v>
      </c>
    </row>
    <row r="23" spans="1:24" ht="12.6" hidden="1" x14ac:dyDescent="0.2">
      <c r="A23" s="5" t="s">
        <v>120</v>
      </c>
      <c r="B23" s="5" t="s">
        <v>121</v>
      </c>
      <c r="C23" s="5" t="s">
        <v>122</v>
      </c>
      <c r="D23" s="5" t="s">
        <v>123</v>
      </c>
      <c r="E23" s="5" t="s">
        <v>74</v>
      </c>
      <c r="F23" s="5" t="s">
        <v>75</v>
      </c>
      <c r="G23" s="6" t="b">
        <v>0</v>
      </c>
      <c r="H23" s="6" t="b">
        <v>0</v>
      </c>
      <c r="I23" s="6" t="b">
        <v>0</v>
      </c>
      <c r="J23" s="6" t="b">
        <v>0</v>
      </c>
      <c r="K23" s="6" t="b">
        <v>0</v>
      </c>
      <c r="L23" s="6" t="b">
        <v>0</v>
      </c>
      <c r="M23" s="6" t="b">
        <v>0</v>
      </c>
      <c r="N23" s="6" t="b">
        <v>0</v>
      </c>
      <c r="O23" s="6" t="b">
        <v>0</v>
      </c>
      <c r="P23" s="6" t="b">
        <v>0</v>
      </c>
      <c r="Q23" s="5">
        <f t="shared" si="1"/>
        <v>0</v>
      </c>
      <c r="R23" s="7"/>
      <c r="S23" s="7"/>
      <c r="T23" s="7"/>
      <c r="U23" s="7"/>
      <c r="V23" s="7"/>
      <c r="W23" s="7"/>
      <c r="X23" s="7"/>
    </row>
    <row r="24" spans="1:24" ht="16.2" hidden="1" x14ac:dyDescent="0.3">
      <c r="A24" s="13" t="s">
        <v>124</v>
      </c>
      <c r="B24" s="13"/>
      <c r="C24" s="13"/>
      <c r="D24" s="13"/>
      <c r="E24" s="13"/>
      <c r="F24" s="13"/>
      <c r="G24" s="14"/>
      <c r="H24" s="14" t="b">
        <v>0</v>
      </c>
      <c r="I24" s="14" t="b">
        <v>0</v>
      </c>
      <c r="J24" s="14" t="b">
        <v>0</v>
      </c>
      <c r="K24" s="14" t="b">
        <v>0</v>
      </c>
      <c r="L24" s="14" t="b">
        <v>1</v>
      </c>
      <c r="M24" s="14" t="b">
        <v>0</v>
      </c>
      <c r="N24" s="14" t="b">
        <v>0</v>
      </c>
      <c r="O24" s="14" t="b">
        <v>0</v>
      </c>
      <c r="P24" s="14" t="b">
        <v>0</v>
      </c>
      <c r="Q24" s="13">
        <f t="shared" si="1"/>
        <v>1</v>
      </c>
      <c r="R24" s="15"/>
      <c r="S24" s="15"/>
      <c r="T24" s="15"/>
      <c r="U24" s="15" t="s">
        <v>59</v>
      </c>
      <c r="V24" s="15">
        <v>33</v>
      </c>
      <c r="W24" s="15" t="s">
        <v>125</v>
      </c>
      <c r="X24" s="15"/>
    </row>
    <row r="25" spans="1:24" ht="12.6" hidden="1" x14ac:dyDescent="0.2">
      <c r="A25" s="5" t="s">
        <v>126</v>
      </c>
      <c r="B25" s="5" t="s">
        <v>127</v>
      </c>
      <c r="C25" s="5" t="s">
        <v>128</v>
      </c>
      <c r="D25" s="5" t="s">
        <v>129</v>
      </c>
      <c r="E25" s="5" t="s">
        <v>104</v>
      </c>
      <c r="F25" s="5" t="s">
        <v>75</v>
      </c>
      <c r="G25" s="6" t="b">
        <v>0</v>
      </c>
      <c r="H25" s="6" t="b">
        <v>0</v>
      </c>
      <c r="I25" s="6" t="b">
        <v>0</v>
      </c>
      <c r="J25" s="6" t="b">
        <v>0</v>
      </c>
      <c r="K25" s="6" t="b">
        <v>0</v>
      </c>
      <c r="L25" s="6" t="b">
        <v>0</v>
      </c>
      <c r="M25" s="6" t="b">
        <v>0</v>
      </c>
      <c r="N25" s="6" t="b">
        <v>0</v>
      </c>
      <c r="O25" s="6" t="b">
        <v>0</v>
      </c>
      <c r="P25" s="6" t="b">
        <v>0</v>
      </c>
      <c r="Q25" s="5">
        <f t="shared" si="1"/>
        <v>0</v>
      </c>
      <c r="R25" s="7"/>
      <c r="S25" s="7"/>
      <c r="T25" s="7"/>
      <c r="U25" s="7"/>
      <c r="V25" s="7"/>
      <c r="W25" s="7"/>
      <c r="X25" s="7"/>
    </row>
    <row r="26" spans="1:24" ht="16.2" hidden="1" x14ac:dyDescent="0.3">
      <c r="A26" s="17" t="s">
        <v>130</v>
      </c>
      <c r="B26" s="13"/>
      <c r="C26" s="13"/>
      <c r="D26" s="13" t="s">
        <v>131</v>
      </c>
      <c r="E26" s="13" t="s">
        <v>132</v>
      </c>
      <c r="F26" s="13" t="s">
        <v>133</v>
      </c>
      <c r="G26" s="14" t="b">
        <v>1</v>
      </c>
      <c r="H26" s="14" t="b">
        <v>0</v>
      </c>
      <c r="I26" s="14" t="b">
        <v>0</v>
      </c>
      <c r="J26" s="14" t="b">
        <v>0</v>
      </c>
      <c r="K26" s="14" t="b">
        <v>0</v>
      </c>
      <c r="L26" s="14" t="b">
        <v>0</v>
      </c>
      <c r="M26" s="14" t="b">
        <v>0</v>
      </c>
      <c r="N26" s="14" t="b">
        <v>0</v>
      </c>
      <c r="O26" s="14" t="b">
        <v>1</v>
      </c>
      <c r="P26" s="14" t="b">
        <v>0</v>
      </c>
      <c r="Q26" s="13">
        <f t="shared" si="1"/>
        <v>1</v>
      </c>
      <c r="R26" s="15"/>
      <c r="S26" s="15"/>
      <c r="T26" s="15"/>
      <c r="U26" s="15" t="s">
        <v>49</v>
      </c>
      <c r="V26" s="15">
        <v>34</v>
      </c>
      <c r="W26" s="15" t="s">
        <v>134</v>
      </c>
      <c r="X26" s="15" t="s">
        <v>135</v>
      </c>
    </row>
    <row r="27" spans="1:24" ht="16.2" hidden="1" x14ac:dyDescent="0.3">
      <c r="A27" s="13" t="s">
        <v>136</v>
      </c>
      <c r="B27" s="13" t="s">
        <v>137</v>
      </c>
      <c r="C27" s="13" t="s">
        <v>138</v>
      </c>
      <c r="D27" s="13" t="s">
        <v>139</v>
      </c>
      <c r="E27" s="13" t="s">
        <v>104</v>
      </c>
      <c r="F27" s="13" t="s">
        <v>75</v>
      </c>
      <c r="G27" s="14" t="b">
        <v>1</v>
      </c>
      <c r="H27" s="14" t="b">
        <v>0</v>
      </c>
      <c r="I27" s="14" t="b">
        <v>0</v>
      </c>
      <c r="J27" s="14" t="b">
        <v>1</v>
      </c>
      <c r="K27" s="14" t="b">
        <v>0</v>
      </c>
      <c r="L27" s="14" t="b">
        <v>1</v>
      </c>
      <c r="M27" s="14" t="b">
        <v>0</v>
      </c>
      <c r="N27" s="14" t="b">
        <v>0</v>
      </c>
      <c r="O27" s="14" t="b">
        <v>1</v>
      </c>
      <c r="P27" s="14" t="b">
        <v>0</v>
      </c>
      <c r="Q27" s="13">
        <f t="shared" si="1"/>
        <v>3</v>
      </c>
      <c r="R27" s="15" t="s">
        <v>58</v>
      </c>
      <c r="S27" s="15"/>
      <c r="T27" s="15" t="s">
        <v>48</v>
      </c>
      <c r="U27" s="15" t="s">
        <v>49</v>
      </c>
      <c r="V27" s="15">
        <v>35</v>
      </c>
      <c r="W27" s="15" t="s">
        <v>140</v>
      </c>
      <c r="X27" s="15"/>
    </row>
    <row r="28" spans="1:24" ht="12.6" hidden="1" x14ac:dyDescent="0.2">
      <c r="A28" s="5" t="s">
        <v>141</v>
      </c>
      <c r="B28" s="5" t="s">
        <v>142</v>
      </c>
      <c r="C28" s="5" t="s">
        <v>143</v>
      </c>
      <c r="D28" s="5" t="s">
        <v>144</v>
      </c>
      <c r="E28" s="5" t="s">
        <v>74</v>
      </c>
      <c r="F28" s="5" t="s">
        <v>75</v>
      </c>
      <c r="G28" s="6" t="b">
        <v>0</v>
      </c>
      <c r="H28" s="6" t="b">
        <v>0</v>
      </c>
      <c r="I28" s="6" t="b">
        <v>0</v>
      </c>
      <c r="J28" s="6" t="b">
        <v>0</v>
      </c>
      <c r="K28" s="6" t="b">
        <v>0</v>
      </c>
      <c r="L28" s="6" t="b">
        <v>0</v>
      </c>
      <c r="M28" s="6" t="b">
        <v>0</v>
      </c>
      <c r="N28" s="6" t="b">
        <v>0</v>
      </c>
      <c r="O28" s="6" t="b">
        <v>0</v>
      </c>
      <c r="P28" s="6" t="b">
        <v>0</v>
      </c>
      <c r="Q28" s="5">
        <f t="shared" si="1"/>
        <v>0</v>
      </c>
      <c r="R28" s="7"/>
      <c r="S28" s="7"/>
      <c r="T28" s="7"/>
      <c r="U28" s="7"/>
      <c r="V28" s="7"/>
      <c r="W28" s="7"/>
      <c r="X28" s="7"/>
    </row>
    <row r="29" spans="1:24" ht="16.2" hidden="1" x14ac:dyDescent="0.3">
      <c r="A29" s="13" t="s">
        <v>145</v>
      </c>
      <c r="B29" s="13" t="s">
        <v>146</v>
      </c>
      <c r="C29" s="13" t="s">
        <v>147</v>
      </c>
      <c r="D29" s="13" t="s">
        <v>148</v>
      </c>
      <c r="E29" s="13" t="s">
        <v>33</v>
      </c>
      <c r="F29" s="13" t="s">
        <v>34</v>
      </c>
      <c r="G29" s="14" t="b">
        <v>1</v>
      </c>
      <c r="H29" s="14" t="b">
        <v>0</v>
      </c>
      <c r="I29" s="14" t="b">
        <v>1</v>
      </c>
      <c r="J29" s="14" t="b">
        <v>0</v>
      </c>
      <c r="K29" s="14" t="b">
        <v>0</v>
      </c>
      <c r="L29" s="14" t="b">
        <v>0</v>
      </c>
      <c r="M29" s="14" t="b">
        <v>0</v>
      </c>
      <c r="N29" s="14" t="b">
        <v>0</v>
      </c>
      <c r="O29" s="14" t="b">
        <v>0</v>
      </c>
      <c r="P29" s="14" t="b">
        <v>0</v>
      </c>
      <c r="Q29" s="13">
        <f t="shared" si="1"/>
        <v>1</v>
      </c>
      <c r="R29" s="15" t="s">
        <v>47</v>
      </c>
      <c r="S29" s="15"/>
      <c r="T29" s="15"/>
      <c r="U29" s="15" t="s">
        <v>49</v>
      </c>
      <c r="V29" s="15">
        <v>30</v>
      </c>
      <c r="W29" s="15" t="s">
        <v>149</v>
      </c>
      <c r="X29" s="15"/>
    </row>
    <row r="30" spans="1:24" ht="16.2" hidden="1" x14ac:dyDescent="0.3">
      <c r="A30" s="13" t="s">
        <v>150</v>
      </c>
      <c r="B30" s="1"/>
      <c r="C30" s="1"/>
      <c r="D30" s="1"/>
      <c r="E30" s="1"/>
      <c r="F30" s="1"/>
      <c r="G30" s="2"/>
      <c r="H30" s="2" t="b">
        <v>0</v>
      </c>
      <c r="I30" s="2" t="b">
        <v>0</v>
      </c>
      <c r="J30" s="2" t="b">
        <v>0</v>
      </c>
      <c r="K30" s="2" t="b">
        <v>0</v>
      </c>
      <c r="L30" s="2" t="b">
        <v>0</v>
      </c>
      <c r="M30" s="2" t="b">
        <v>1</v>
      </c>
      <c r="N30" s="2" t="b">
        <v>0</v>
      </c>
      <c r="O30" s="2" t="b">
        <v>0</v>
      </c>
      <c r="P30" s="2" t="b">
        <v>0</v>
      </c>
      <c r="Q30" s="13">
        <f t="shared" si="1"/>
        <v>1</v>
      </c>
      <c r="R30" s="15"/>
      <c r="S30" s="15"/>
      <c r="T30" s="15"/>
      <c r="U30" s="15" t="s">
        <v>49</v>
      </c>
      <c r="V30" s="15">
        <v>44</v>
      </c>
      <c r="W30" s="15" t="s">
        <v>151</v>
      </c>
      <c r="X30" s="15"/>
    </row>
    <row r="31" spans="1:24" ht="16.2" hidden="1" x14ac:dyDescent="0.3">
      <c r="A31" s="13" t="s">
        <v>152</v>
      </c>
      <c r="B31" s="13"/>
      <c r="C31" s="13"/>
      <c r="D31" s="13"/>
      <c r="E31" s="13"/>
      <c r="F31" s="13"/>
      <c r="G31" s="14"/>
      <c r="H31" s="14" t="b">
        <v>0</v>
      </c>
      <c r="I31" s="14" t="b">
        <v>0</v>
      </c>
      <c r="J31" s="14" t="b">
        <v>0</v>
      </c>
      <c r="K31" s="14" t="b">
        <v>0</v>
      </c>
      <c r="L31" s="14" t="b">
        <v>0</v>
      </c>
      <c r="M31" s="14" t="b">
        <v>1</v>
      </c>
      <c r="N31" s="14" t="b">
        <v>0</v>
      </c>
      <c r="O31" s="14" t="b">
        <v>0</v>
      </c>
      <c r="P31" s="14" t="b">
        <v>0</v>
      </c>
      <c r="Q31" s="13">
        <f t="shared" si="1"/>
        <v>1</v>
      </c>
      <c r="R31" s="15"/>
      <c r="S31" s="15"/>
      <c r="T31" s="15"/>
      <c r="U31" s="15" t="s">
        <v>59</v>
      </c>
      <c r="V31" s="15">
        <v>25</v>
      </c>
      <c r="W31" s="15" t="s">
        <v>153</v>
      </c>
      <c r="X31" s="15"/>
    </row>
    <row r="32" spans="1:24" ht="12.6" hidden="1" x14ac:dyDescent="0.2">
      <c r="A32" s="5" t="s">
        <v>154</v>
      </c>
      <c r="B32" s="5" t="s">
        <v>155</v>
      </c>
      <c r="C32" s="5" t="s">
        <v>156</v>
      </c>
      <c r="D32" s="5" t="s">
        <v>157</v>
      </c>
      <c r="E32" s="5" t="s">
        <v>45</v>
      </c>
      <c r="F32" s="5" t="s">
        <v>46</v>
      </c>
      <c r="G32" s="6" t="b">
        <v>0</v>
      </c>
      <c r="H32" s="6" t="b">
        <v>0</v>
      </c>
      <c r="I32" s="6" t="b">
        <v>0</v>
      </c>
      <c r="J32" s="6" t="b">
        <v>0</v>
      </c>
      <c r="K32" s="6" t="b">
        <v>0</v>
      </c>
      <c r="L32" s="6" t="b">
        <v>0</v>
      </c>
      <c r="M32" s="6" t="b">
        <v>0</v>
      </c>
      <c r="N32" s="6" t="b">
        <v>0</v>
      </c>
      <c r="O32" s="6" t="b">
        <v>0</v>
      </c>
      <c r="P32" s="6" t="b">
        <v>0</v>
      </c>
      <c r="Q32" s="5">
        <f t="shared" si="1"/>
        <v>0</v>
      </c>
      <c r="R32" s="7"/>
      <c r="S32" s="7"/>
      <c r="T32" s="7"/>
      <c r="U32" s="7"/>
      <c r="V32" s="7"/>
      <c r="W32" s="7"/>
      <c r="X32" s="7"/>
    </row>
    <row r="33" spans="1:24" ht="16.2" x14ac:dyDescent="0.3">
      <c r="A33" s="13" t="s">
        <v>158</v>
      </c>
      <c r="B33" s="13"/>
      <c r="C33" s="13"/>
      <c r="D33" s="13" t="s">
        <v>159</v>
      </c>
      <c r="E33" s="13" t="s">
        <v>27</v>
      </c>
      <c r="F33" s="13" t="s">
        <v>28</v>
      </c>
      <c r="G33" s="14" t="b">
        <v>1</v>
      </c>
      <c r="H33" s="14" t="b">
        <v>1</v>
      </c>
      <c r="I33" s="14" t="b">
        <v>0</v>
      </c>
      <c r="J33" s="14" t="b">
        <v>0</v>
      </c>
      <c r="K33" s="14" t="b">
        <v>0</v>
      </c>
      <c r="L33" s="14" t="b">
        <v>0</v>
      </c>
      <c r="M33" s="14" t="b">
        <v>0</v>
      </c>
      <c r="N33" s="14" t="b">
        <v>0</v>
      </c>
      <c r="O33" s="14" t="b">
        <v>0</v>
      </c>
      <c r="P33" s="14" t="b">
        <v>0</v>
      </c>
      <c r="Q33" s="13">
        <f t="shared" si="1"/>
        <v>1</v>
      </c>
      <c r="R33" s="15"/>
      <c r="S33" s="15"/>
      <c r="T33" s="15"/>
      <c r="U33" s="15" t="s">
        <v>59</v>
      </c>
      <c r="V33" s="15"/>
      <c r="W33" s="15" t="s">
        <v>160</v>
      </c>
      <c r="X33" s="15" t="s">
        <v>161</v>
      </c>
    </row>
    <row r="34" spans="1:24" ht="16.2" hidden="1" x14ac:dyDescent="0.3">
      <c r="A34" s="13" t="s">
        <v>162</v>
      </c>
      <c r="B34" s="13"/>
      <c r="C34" s="13"/>
      <c r="D34" s="13"/>
      <c r="E34" s="13"/>
      <c r="F34" s="13"/>
      <c r="G34" s="14" t="s">
        <v>160</v>
      </c>
      <c r="H34" s="14" t="b">
        <v>0</v>
      </c>
      <c r="I34" s="14" t="b">
        <v>0</v>
      </c>
      <c r="J34" s="14" t="b">
        <v>1</v>
      </c>
      <c r="K34" s="14" t="b">
        <v>0</v>
      </c>
      <c r="L34" s="14" t="b">
        <v>0</v>
      </c>
      <c r="M34" s="14" t="b">
        <v>0</v>
      </c>
      <c r="N34" s="14" t="b">
        <v>0</v>
      </c>
      <c r="O34" s="14" t="b">
        <v>0</v>
      </c>
      <c r="P34" s="14" t="b">
        <v>0</v>
      </c>
      <c r="Q34" s="13">
        <f t="shared" si="1"/>
        <v>1</v>
      </c>
      <c r="R34" s="15"/>
      <c r="S34" s="15"/>
      <c r="T34" s="15"/>
      <c r="U34" s="15"/>
      <c r="V34" s="15"/>
      <c r="W34" s="15" t="s">
        <v>160</v>
      </c>
      <c r="X34" s="15" t="s">
        <v>163</v>
      </c>
    </row>
    <row r="35" spans="1:24" ht="16.2" x14ac:dyDescent="0.3">
      <c r="A35" s="13" t="s">
        <v>164</v>
      </c>
      <c r="B35" s="13"/>
      <c r="C35" s="13"/>
      <c r="D35" s="13" t="s">
        <v>165</v>
      </c>
      <c r="E35" s="13" t="s">
        <v>132</v>
      </c>
      <c r="F35" s="13" t="s">
        <v>133</v>
      </c>
      <c r="G35" s="14" t="b">
        <v>1</v>
      </c>
      <c r="H35" s="14" t="b">
        <v>1</v>
      </c>
      <c r="I35" s="14" t="b">
        <v>0</v>
      </c>
      <c r="J35" s="14" t="b">
        <v>0</v>
      </c>
      <c r="K35" s="14" t="b">
        <v>0</v>
      </c>
      <c r="L35" s="14" t="b">
        <v>0</v>
      </c>
      <c r="M35" s="14" t="b">
        <v>0</v>
      </c>
      <c r="N35" s="14" t="b">
        <v>0</v>
      </c>
      <c r="O35" s="14" t="b">
        <v>0</v>
      </c>
      <c r="P35" s="14" t="b">
        <v>0</v>
      </c>
      <c r="Q35" s="13">
        <f t="shared" si="1"/>
        <v>1</v>
      </c>
      <c r="R35" s="15" t="s">
        <v>47</v>
      </c>
      <c r="S35" s="15"/>
      <c r="T35" s="15"/>
      <c r="U35" s="15" t="s">
        <v>49</v>
      </c>
      <c r="V35" s="15"/>
      <c r="W35" s="15" t="s">
        <v>166</v>
      </c>
      <c r="X35" s="15" t="s">
        <v>167</v>
      </c>
    </row>
    <row r="36" spans="1:24" ht="16.2" hidden="1" x14ac:dyDescent="0.3">
      <c r="A36" s="13" t="s">
        <v>168</v>
      </c>
      <c r="B36" s="13" t="s">
        <v>169</v>
      </c>
      <c r="C36" s="13" t="s">
        <v>170</v>
      </c>
      <c r="D36" s="13" t="s">
        <v>171</v>
      </c>
      <c r="E36" s="13" t="s">
        <v>74</v>
      </c>
      <c r="F36" s="13" t="s">
        <v>75</v>
      </c>
      <c r="G36" s="14" t="b">
        <v>1</v>
      </c>
      <c r="H36" s="14" t="b">
        <v>0</v>
      </c>
      <c r="I36" s="14" t="b">
        <v>0</v>
      </c>
      <c r="J36" s="14" t="b">
        <v>1</v>
      </c>
      <c r="K36" s="14" t="b">
        <v>0</v>
      </c>
      <c r="L36" s="14" t="b">
        <v>0</v>
      </c>
      <c r="M36" s="14" t="b">
        <v>0</v>
      </c>
      <c r="N36" s="14" t="b">
        <v>0</v>
      </c>
      <c r="O36" s="14" t="b">
        <v>0</v>
      </c>
      <c r="P36" s="14" t="b">
        <v>0</v>
      </c>
      <c r="Q36" s="13">
        <f t="shared" si="1"/>
        <v>1</v>
      </c>
      <c r="R36" s="15"/>
      <c r="S36" s="15"/>
      <c r="T36" s="15"/>
      <c r="U36" s="15"/>
      <c r="V36" s="15"/>
      <c r="W36" s="15" t="s">
        <v>160</v>
      </c>
      <c r="X36" s="15"/>
    </row>
    <row r="37" spans="1:24" ht="16.2" hidden="1" x14ac:dyDescent="0.3">
      <c r="A37" s="13" t="s">
        <v>172</v>
      </c>
      <c r="B37" s="13"/>
      <c r="C37" s="20">
        <f>4407537813245</f>
        <v>4407537813245</v>
      </c>
      <c r="D37" s="13" t="s">
        <v>173</v>
      </c>
      <c r="E37" s="13" t="s">
        <v>132</v>
      </c>
      <c r="F37" s="13"/>
      <c r="G37" s="14" t="b">
        <v>1</v>
      </c>
      <c r="H37" s="14" t="b">
        <v>0</v>
      </c>
      <c r="I37" s="14" t="b">
        <v>0</v>
      </c>
      <c r="J37" s="14" t="b">
        <v>1</v>
      </c>
      <c r="K37" s="14" t="b">
        <v>0</v>
      </c>
      <c r="L37" s="14" t="b">
        <v>0</v>
      </c>
      <c r="M37" s="14" t="b">
        <v>0</v>
      </c>
      <c r="N37" s="14" t="b">
        <v>0</v>
      </c>
      <c r="O37" s="14" t="b">
        <v>0</v>
      </c>
      <c r="P37" s="14" t="b">
        <v>0</v>
      </c>
      <c r="Q37" s="13">
        <f t="shared" si="1"/>
        <v>1</v>
      </c>
      <c r="R37" s="15"/>
      <c r="S37" s="15"/>
      <c r="T37" s="15"/>
      <c r="U37" s="15" t="s">
        <v>49</v>
      </c>
      <c r="V37" s="15">
        <v>27</v>
      </c>
      <c r="W37" s="15" t="s">
        <v>174</v>
      </c>
      <c r="X37" s="15"/>
    </row>
    <row r="38" spans="1:24" ht="16.2" hidden="1" x14ac:dyDescent="0.3">
      <c r="A38" s="13" t="s">
        <v>175</v>
      </c>
      <c r="B38" s="13"/>
      <c r="C38" s="13"/>
      <c r="D38" s="13"/>
      <c r="E38" s="13"/>
      <c r="F38" s="13"/>
      <c r="G38" s="14"/>
      <c r="H38" s="14" t="b">
        <v>0</v>
      </c>
      <c r="I38" s="14" t="b">
        <v>0</v>
      </c>
      <c r="J38" s="14" t="b">
        <v>0</v>
      </c>
      <c r="K38" s="14" t="b">
        <v>0</v>
      </c>
      <c r="L38" s="14" t="b">
        <v>1</v>
      </c>
      <c r="M38" s="14" t="b">
        <v>1</v>
      </c>
      <c r="N38" s="14" t="b">
        <v>0</v>
      </c>
      <c r="O38" s="14" t="b">
        <v>0</v>
      </c>
      <c r="P38" s="14" t="b">
        <v>0</v>
      </c>
      <c r="Q38" s="13">
        <f t="shared" si="1"/>
        <v>2</v>
      </c>
      <c r="R38" s="15" t="s">
        <v>47</v>
      </c>
      <c r="S38" s="15"/>
      <c r="T38" s="15" t="s">
        <v>48</v>
      </c>
      <c r="U38" s="15" t="s">
        <v>49</v>
      </c>
      <c r="V38" s="15">
        <v>32</v>
      </c>
      <c r="W38" s="15" t="s">
        <v>176</v>
      </c>
      <c r="X38" s="15"/>
    </row>
    <row r="39" spans="1:24" ht="16.2" x14ac:dyDescent="0.3">
      <c r="A39" s="13" t="s">
        <v>177</v>
      </c>
      <c r="B39" s="13"/>
      <c r="C39" s="13"/>
      <c r="D39" s="13" t="s">
        <v>178</v>
      </c>
      <c r="E39" s="13" t="s">
        <v>27</v>
      </c>
      <c r="F39" s="13" t="s">
        <v>28</v>
      </c>
      <c r="G39" s="14" t="b">
        <v>1</v>
      </c>
      <c r="H39" s="14" t="b">
        <v>1</v>
      </c>
      <c r="I39" s="14" t="b">
        <v>0</v>
      </c>
      <c r="J39" s="14" t="b">
        <v>0</v>
      </c>
      <c r="K39" s="14" t="b">
        <v>1</v>
      </c>
      <c r="L39" s="14" t="b">
        <v>0</v>
      </c>
      <c r="M39" s="14" t="b">
        <v>1</v>
      </c>
      <c r="N39" s="14" t="b">
        <v>0</v>
      </c>
      <c r="O39" s="14" t="b">
        <v>0</v>
      </c>
      <c r="P39" s="14" t="b">
        <v>0</v>
      </c>
      <c r="Q39" s="18">
        <f t="shared" si="1"/>
        <v>3</v>
      </c>
      <c r="R39" s="15" t="s">
        <v>58</v>
      </c>
      <c r="S39" s="15"/>
      <c r="T39" s="15"/>
      <c r="U39" s="15" t="s">
        <v>49</v>
      </c>
      <c r="V39" s="15">
        <v>27</v>
      </c>
      <c r="W39" s="15" t="s">
        <v>179</v>
      </c>
      <c r="X39" s="15"/>
    </row>
    <row r="40" spans="1:24" ht="12.6" hidden="1" x14ac:dyDescent="0.2">
      <c r="A40" s="5" t="s">
        <v>180</v>
      </c>
      <c r="B40" s="5" t="s">
        <v>181</v>
      </c>
      <c r="C40" s="5" t="s">
        <v>182</v>
      </c>
      <c r="D40" s="5" t="s">
        <v>183</v>
      </c>
      <c r="E40" s="5" t="s">
        <v>45</v>
      </c>
      <c r="F40" s="5" t="s">
        <v>46</v>
      </c>
      <c r="G40" s="6" t="b">
        <v>0</v>
      </c>
      <c r="H40" s="6" t="b">
        <v>0</v>
      </c>
      <c r="I40" s="6" t="b">
        <v>0</v>
      </c>
      <c r="J40" s="6" t="b">
        <v>0</v>
      </c>
      <c r="K40" s="6" t="b">
        <v>0</v>
      </c>
      <c r="L40" s="6" t="b">
        <v>0</v>
      </c>
      <c r="M40" s="6" t="b">
        <v>0</v>
      </c>
      <c r="N40" s="6" t="b">
        <v>0</v>
      </c>
      <c r="O40" s="6" t="b">
        <v>0</v>
      </c>
      <c r="P40" s="6" t="b">
        <v>0</v>
      </c>
      <c r="Q40" s="5">
        <f t="shared" si="1"/>
        <v>0</v>
      </c>
      <c r="R40" s="7"/>
      <c r="S40" s="7"/>
      <c r="T40" s="7"/>
      <c r="U40" s="7"/>
      <c r="V40" s="7"/>
      <c r="W40" s="7"/>
      <c r="X40" s="7"/>
    </row>
    <row r="41" spans="1:24" ht="12.6" hidden="1" x14ac:dyDescent="0.2">
      <c r="A41" s="5" t="s">
        <v>184</v>
      </c>
      <c r="C41" s="19">
        <v>7306084552</v>
      </c>
      <c r="D41" s="5" t="s">
        <v>185</v>
      </c>
      <c r="E41" s="5" t="s">
        <v>132</v>
      </c>
      <c r="G41" s="6" t="b">
        <v>0</v>
      </c>
      <c r="H41" s="6" t="b">
        <v>0</v>
      </c>
      <c r="I41" s="6" t="b">
        <v>0</v>
      </c>
      <c r="J41" s="6" t="b">
        <v>0</v>
      </c>
      <c r="K41" s="6" t="b">
        <v>0</v>
      </c>
      <c r="L41" s="6" t="b">
        <v>0</v>
      </c>
      <c r="M41" s="6" t="b">
        <v>0</v>
      </c>
      <c r="N41" s="6" t="b">
        <v>0</v>
      </c>
      <c r="O41" s="6" t="b">
        <v>0</v>
      </c>
      <c r="P41" s="6" t="b">
        <v>0</v>
      </c>
      <c r="Q41" s="5">
        <f t="shared" si="1"/>
        <v>0</v>
      </c>
      <c r="R41" s="7"/>
      <c r="S41" s="7"/>
      <c r="T41" s="7"/>
      <c r="U41" s="7"/>
      <c r="V41" s="7"/>
      <c r="W41" s="7"/>
      <c r="X41" s="7"/>
    </row>
    <row r="42" spans="1:24" ht="16.2" hidden="1" x14ac:dyDescent="0.3">
      <c r="A42" s="13" t="s">
        <v>186</v>
      </c>
      <c r="B42" s="13" t="s">
        <v>187</v>
      </c>
      <c r="C42" s="13" t="s">
        <v>188</v>
      </c>
      <c r="D42" s="13" t="s">
        <v>189</v>
      </c>
      <c r="E42" s="13" t="s">
        <v>104</v>
      </c>
      <c r="F42" s="13" t="s">
        <v>75</v>
      </c>
      <c r="G42" s="14" t="b">
        <v>1</v>
      </c>
      <c r="H42" s="14" t="b">
        <v>0</v>
      </c>
      <c r="I42" s="14" t="b">
        <v>1</v>
      </c>
      <c r="J42" s="14" t="b">
        <v>0</v>
      </c>
      <c r="K42" s="14" t="b">
        <v>0</v>
      </c>
      <c r="L42" s="14" t="b">
        <v>0</v>
      </c>
      <c r="M42" s="14" t="b">
        <v>1</v>
      </c>
      <c r="N42" s="14" t="b">
        <v>0</v>
      </c>
      <c r="O42" s="14" t="b">
        <v>0</v>
      </c>
      <c r="P42" s="14" t="b">
        <v>0</v>
      </c>
      <c r="Q42" s="13">
        <f t="shared" si="1"/>
        <v>2</v>
      </c>
      <c r="R42" s="15"/>
      <c r="S42" s="15"/>
      <c r="T42" s="15"/>
      <c r="U42" s="15" t="s">
        <v>59</v>
      </c>
      <c r="V42" s="15">
        <v>26</v>
      </c>
      <c r="W42" s="15" t="s">
        <v>190</v>
      </c>
      <c r="X42" s="15"/>
    </row>
    <row r="43" spans="1:24" ht="16.2" hidden="1" x14ac:dyDescent="0.3">
      <c r="A43" s="13" t="s">
        <v>191</v>
      </c>
      <c r="B43" s="13"/>
      <c r="C43" s="20">
        <f>447465765122</f>
        <v>447465765122</v>
      </c>
      <c r="D43" s="13" t="s">
        <v>192</v>
      </c>
      <c r="E43" s="13" t="s">
        <v>65</v>
      </c>
      <c r="F43" s="13"/>
      <c r="G43" s="14" t="b">
        <v>1</v>
      </c>
      <c r="H43" s="14" t="b">
        <v>0</v>
      </c>
      <c r="I43" s="14" t="b">
        <v>0</v>
      </c>
      <c r="J43" s="14" t="b">
        <v>1</v>
      </c>
      <c r="K43" s="14" t="b">
        <v>0</v>
      </c>
      <c r="L43" s="14" t="b">
        <v>1</v>
      </c>
      <c r="M43" s="14" t="b">
        <v>0</v>
      </c>
      <c r="N43" s="14" t="b">
        <v>0</v>
      </c>
      <c r="O43" s="14" t="b">
        <v>0</v>
      </c>
      <c r="P43" s="14" t="b">
        <v>0</v>
      </c>
      <c r="Q43" s="13">
        <f t="shared" si="1"/>
        <v>2</v>
      </c>
      <c r="R43" s="15"/>
      <c r="S43" s="15"/>
      <c r="T43" s="15"/>
      <c r="U43" s="15" t="s">
        <v>49</v>
      </c>
      <c r="V43" s="15">
        <v>32</v>
      </c>
      <c r="W43" s="15" t="s">
        <v>193</v>
      </c>
      <c r="X43" s="15"/>
    </row>
    <row r="44" spans="1:24" ht="12.6" hidden="1" x14ac:dyDescent="0.2">
      <c r="A44" s="5" t="s">
        <v>194</v>
      </c>
      <c r="B44" s="5" t="s">
        <v>195</v>
      </c>
      <c r="C44" s="5" t="s">
        <v>196</v>
      </c>
      <c r="D44" s="5" t="s">
        <v>197</v>
      </c>
      <c r="E44" s="5" t="s">
        <v>74</v>
      </c>
      <c r="F44" s="5" t="s">
        <v>75</v>
      </c>
      <c r="G44" s="6" t="b">
        <v>1</v>
      </c>
      <c r="H44" s="6" t="b">
        <v>0</v>
      </c>
      <c r="I44" s="6" t="b">
        <v>0</v>
      </c>
      <c r="J44" s="6" t="b">
        <v>0</v>
      </c>
      <c r="K44" s="6" t="b">
        <v>0</v>
      </c>
      <c r="L44" s="6" t="b">
        <v>0</v>
      </c>
      <c r="M44" s="6" t="b">
        <v>0</v>
      </c>
      <c r="N44" s="6" t="b">
        <v>0</v>
      </c>
      <c r="O44" s="6" t="b">
        <v>0</v>
      </c>
      <c r="P44" s="6" t="b">
        <v>0</v>
      </c>
      <c r="Q44" s="5">
        <f t="shared" si="1"/>
        <v>0</v>
      </c>
      <c r="R44" s="7"/>
      <c r="S44" s="7"/>
      <c r="T44" s="7"/>
      <c r="U44" s="7"/>
      <c r="V44" s="7"/>
      <c r="W44" s="7"/>
      <c r="X44" s="7"/>
    </row>
    <row r="45" spans="1:24" ht="16.2" hidden="1" x14ac:dyDescent="0.3">
      <c r="A45" s="13" t="s">
        <v>198</v>
      </c>
      <c r="B45" s="13"/>
      <c r="C45" s="13"/>
      <c r="D45" s="13"/>
      <c r="E45" s="13"/>
      <c r="F45" s="13"/>
      <c r="G45" s="14"/>
      <c r="H45" s="14" t="b">
        <v>0</v>
      </c>
      <c r="I45" s="14" t="b">
        <v>0</v>
      </c>
      <c r="J45" s="14" t="b">
        <v>0</v>
      </c>
      <c r="K45" s="14" t="b">
        <v>1</v>
      </c>
      <c r="L45" s="14" t="b">
        <v>0</v>
      </c>
      <c r="M45" s="14" t="b">
        <v>0</v>
      </c>
      <c r="N45" s="14" t="b">
        <v>0</v>
      </c>
      <c r="O45" s="14" t="b">
        <v>0</v>
      </c>
      <c r="P45" s="14" t="b">
        <v>0</v>
      </c>
      <c r="Q45" s="13">
        <f t="shared" si="1"/>
        <v>1</v>
      </c>
      <c r="R45" s="15"/>
      <c r="S45" s="15"/>
      <c r="T45" s="15"/>
      <c r="U45" s="15" t="s">
        <v>59</v>
      </c>
      <c r="V45" s="15">
        <v>25</v>
      </c>
      <c r="W45" s="15" t="s">
        <v>199</v>
      </c>
      <c r="X45" s="15"/>
    </row>
    <row r="46" spans="1:24" ht="12.6" hidden="1" x14ac:dyDescent="0.2">
      <c r="A46" s="5" t="s">
        <v>200</v>
      </c>
      <c r="B46" s="5" t="s">
        <v>201</v>
      </c>
      <c r="C46" s="5" t="s">
        <v>202</v>
      </c>
      <c r="D46" s="5" t="s">
        <v>203</v>
      </c>
      <c r="E46" s="5" t="s">
        <v>33</v>
      </c>
      <c r="F46" s="5" t="s">
        <v>34</v>
      </c>
      <c r="G46" s="6" t="b">
        <v>0</v>
      </c>
      <c r="H46" s="6" t="b">
        <v>0</v>
      </c>
      <c r="I46" s="6" t="b">
        <v>0</v>
      </c>
      <c r="J46" s="6" t="b">
        <v>0</v>
      </c>
      <c r="K46" s="6" t="b">
        <v>0</v>
      </c>
      <c r="L46" s="6" t="b">
        <v>0</v>
      </c>
      <c r="M46" s="6" t="b">
        <v>0</v>
      </c>
      <c r="N46" s="6" t="b">
        <v>0</v>
      </c>
      <c r="O46" s="6" t="b">
        <v>0</v>
      </c>
      <c r="P46" s="6" t="b">
        <v>0</v>
      </c>
      <c r="Q46" s="5">
        <f t="shared" si="1"/>
        <v>0</v>
      </c>
      <c r="R46" s="7"/>
      <c r="S46" s="7"/>
      <c r="T46" s="7"/>
      <c r="U46" s="7"/>
      <c r="V46" s="7"/>
      <c r="W46" s="7"/>
      <c r="X46" s="7"/>
    </row>
    <row r="47" spans="1:24" ht="16.2" hidden="1" x14ac:dyDescent="0.3">
      <c r="A47" s="13" t="s">
        <v>204</v>
      </c>
      <c r="B47" s="13"/>
      <c r="C47" s="13"/>
      <c r="D47" s="13" t="s">
        <v>205</v>
      </c>
      <c r="E47" s="13" t="s">
        <v>33</v>
      </c>
      <c r="F47" s="13" t="s">
        <v>34</v>
      </c>
      <c r="G47" s="14" t="b">
        <v>0</v>
      </c>
      <c r="H47" s="14" t="b">
        <v>0</v>
      </c>
      <c r="I47" s="14" t="b">
        <v>1</v>
      </c>
      <c r="J47" s="14" t="b">
        <v>0</v>
      </c>
      <c r="K47" s="14" t="b">
        <v>0</v>
      </c>
      <c r="L47" s="14" t="b">
        <v>0</v>
      </c>
      <c r="M47" s="14" t="b">
        <v>0</v>
      </c>
      <c r="N47" s="14" t="b">
        <v>0</v>
      </c>
      <c r="O47" s="14" t="b">
        <v>0</v>
      </c>
      <c r="P47" s="14" t="b">
        <v>1</v>
      </c>
      <c r="Q47" s="13">
        <f t="shared" si="1"/>
        <v>2</v>
      </c>
      <c r="R47" s="15"/>
      <c r="S47" s="15"/>
      <c r="T47" s="15"/>
      <c r="U47" s="15" t="s">
        <v>49</v>
      </c>
      <c r="V47" s="15">
        <v>28</v>
      </c>
      <c r="W47" s="15" t="s">
        <v>199</v>
      </c>
      <c r="X47" s="15"/>
    </row>
    <row r="48" spans="1:24" ht="16.2" hidden="1" x14ac:dyDescent="0.3">
      <c r="A48" s="17" t="s">
        <v>206</v>
      </c>
      <c r="B48" s="13"/>
      <c r="C48" s="20">
        <v>7599463432</v>
      </c>
      <c r="D48" s="13" t="s">
        <v>207</v>
      </c>
      <c r="E48" s="13" t="s">
        <v>33</v>
      </c>
      <c r="F48" s="13"/>
      <c r="G48" s="14" t="b">
        <v>1</v>
      </c>
      <c r="H48" s="14" t="b">
        <v>0</v>
      </c>
      <c r="I48" s="14" t="b">
        <v>0</v>
      </c>
      <c r="J48" s="14" t="b">
        <v>1</v>
      </c>
      <c r="K48" s="14" t="b">
        <v>0</v>
      </c>
      <c r="L48" s="14" t="b">
        <v>0</v>
      </c>
      <c r="M48" s="14" t="b">
        <v>0</v>
      </c>
      <c r="N48" s="14" t="b">
        <v>0</v>
      </c>
      <c r="O48" s="14" t="b">
        <v>0</v>
      </c>
      <c r="P48" s="14" t="b">
        <v>0</v>
      </c>
      <c r="Q48" s="13">
        <f t="shared" si="1"/>
        <v>1</v>
      </c>
      <c r="R48" s="15"/>
      <c r="S48" s="15"/>
      <c r="T48" s="15"/>
      <c r="U48" s="15" t="s">
        <v>59</v>
      </c>
      <c r="V48" s="15">
        <v>28</v>
      </c>
      <c r="W48" s="15" t="s">
        <v>208</v>
      </c>
      <c r="X48" s="15" t="s">
        <v>119</v>
      </c>
    </row>
    <row r="49" spans="1:26" ht="12.6" hidden="1" x14ac:dyDescent="0.2">
      <c r="A49" s="5" t="s">
        <v>209</v>
      </c>
      <c r="B49" s="5" t="s">
        <v>210</v>
      </c>
      <c r="C49" s="5" t="s">
        <v>211</v>
      </c>
      <c r="D49" s="5" t="s">
        <v>212</v>
      </c>
      <c r="E49" s="5" t="s">
        <v>45</v>
      </c>
      <c r="F49" s="5" t="s">
        <v>46</v>
      </c>
      <c r="G49" s="6" t="b">
        <v>0</v>
      </c>
      <c r="H49" s="6" t="b">
        <v>0</v>
      </c>
      <c r="I49" s="6" t="b">
        <v>0</v>
      </c>
      <c r="J49" s="6" t="b">
        <v>0</v>
      </c>
      <c r="K49" s="6" t="b">
        <v>0</v>
      </c>
      <c r="L49" s="6" t="b">
        <v>0</v>
      </c>
      <c r="M49" s="6" t="b">
        <v>0</v>
      </c>
      <c r="N49" s="6" t="b">
        <v>0</v>
      </c>
      <c r="O49" s="6" t="b">
        <v>0</v>
      </c>
      <c r="P49" s="6" t="b">
        <v>0</v>
      </c>
      <c r="Q49" s="5">
        <f t="shared" si="1"/>
        <v>0</v>
      </c>
      <c r="R49" s="7"/>
      <c r="S49" s="7"/>
      <c r="T49" s="7"/>
      <c r="U49" s="7"/>
      <c r="V49" s="7"/>
      <c r="W49" s="7"/>
      <c r="X49" s="7"/>
      <c r="Y49" s="7"/>
      <c r="Z49" s="7"/>
    </row>
    <row r="50" spans="1:26" ht="12.6" hidden="1" x14ac:dyDescent="0.2">
      <c r="A50" s="5" t="s">
        <v>213</v>
      </c>
      <c r="B50" s="5" t="s">
        <v>214</v>
      </c>
      <c r="C50" s="5" t="s">
        <v>215</v>
      </c>
      <c r="D50" s="5" t="s">
        <v>216</v>
      </c>
      <c r="E50" s="5" t="s">
        <v>33</v>
      </c>
      <c r="F50" s="5" t="s">
        <v>34</v>
      </c>
      <c r="G50" s="6" t="b">
        <v>0</v>
      </c>
      <c r="H50" s="6" t="b">
        <v>0</v>
      </c>
      <c r="I50" s="6" t="b">
        <v>0</v>
      </c>
      <c r="J50" s="6" t="b">
        <v>0</v>
      </c>
      <c r="K50" s="6" t="b">
        <v>0</v>
      </c>
      <c r="L50" s="6" t="b">
        <v>0</v>
      </c>
      <c r="M50" s="6" t="b">
        <v>0</v>
      </c>
      <c r="N50" s="6" t="b">
        <v>0</v>
      </c>
      <c r="O50" s="6" t="b">
        <v>0</v>
      </c>
      <c r="P50" s="6" t="b">
        <v>0</v>
      </c>
      <c r="Q50" s="5">
        <f t="shared" si="1"/>
        <v>0</v>
      </c>
      <c r="R50" s="7"/>
      <c r="S50" s="7"/>
      <c r="T50" s="7"/>
      <c r="U50" s="7"/>
      <c r="V50" s="7"/>
      <c r="W50" s="7"/>
      <c r="X50" s="7"/>
      <c r="Y50" s="7"/>
      <c r="Z50" s="7"/>
    </row>
    <row r="51" spans="1:26" ht="16.2" hidden="1" x14ac:dyDescent="0.3">
      <c r="A51" s="13" t="s">
        <v>217</v>
      </c>
      <c r="B51" s="13" t="s">
        <v>218</v>
      </c>
      <c r="C51" s="13" t="s">
        <v>219</v>
      </c>
      <c r="D51" s="13" t="s">
        <v>220</v>
      </c>
      <c r="E51" s="13" t="s">
        <v>74</v>
      </c>
      <c r="F51" s="13" t="s">
        <v>75</v>
      </c>
      <c r="G51" s="14" t="b">
        <v>1</v>
      </c>
      <c r="H51" s="14" t="b">
        <v>0</v>
      </c>
      <c r="I51" s="14" t="b">
        <v>0</v>
      </c>
      <c r="J51" s="14" t="b">
        <v>1</v>
      </c>
      <c r="K51" s="14" t="b">
        <v>0</v>
      </c>
      <c r="L51" s="14" t="b">
        <v>0</v>
      </c>
      <c r="M51" s="14" t="b">
        <v>0</v>
      </c>
      <c r="N51" s="14" t="b">
        <v>0</v>
      </c>
      <c r="O51" s="14" t="b">
        <v>0</v>
      </c>
      <c r="P51" s="14" t="b">
        <v>0</v>
      </c>
      <c r="Q51" s="13">
        <f t="shared" si="1"/>
        <v>1</v>
      </c>
      <c r="R51" s="15"/>
      <c r="S51" s="15"/>
      <c r="T51" s="15"/>
      <c r="U51" s="15" t="s">
        <v>59</v>
      </c>
      <c r="V51" s="15">
        <v>31</v>
      </c>
      <c r="W51" s="15" t="s">
        <v>221</v>
      </c>
      <c r="X51" s="15"/>
      <c r="Y51" s="15"/>
      <c r="Z51" s="16"/>
    </row>
    <row r="52" spans="1:26" ht="16.2" x14ac:dyDescent="0.3">
      <c r="A52" s="13" t="s">
        <v>222</v>
      </c>
      <c r="B52" s="13"/>
      <c r="C52" s="13"/>
      <c r="D52" s="13" t="s">
        <v>223</v>
      </c>
      <c r="E52" s="13" t="s">
        <v>27</v>
      </c>
      <c r="F52" s="13" t="s">
        <v>28</v>
      </c>
      <c r="G52" s="14" t="b">
        <v>1</v>
      </c>
      <c r="H52" s="14" t="b">
        <v>1</v>
      </c>
      <c r="I52" s="14" t="b">
        <v>0</v>
      </c>
      <c r="J52" s="14" t="b">
        <v>0</v>
      </c>
      <c r="K52" s="14" t="b">
        <v>0</v>
      </c>
      <c r="L52" s="14" t="b">
        <v>0</v>
      </c>
      <c r="M52" s="14" t="b">
        <v>0</v>
      </c>
      <c r="N52" s="14" t="b">
        <v>0</v>
      </c>
      <c r="O52" s="14" t="b">
        <v>0</v>
      </c>
      <c r="P52" s="14" t="b">
        <v>0</v>
      </c>
      <c r="Q52" s="13">
        <f t="shared" si="1"/>
        <v>1</v>
      </c>
      <c r="R52" s="15"/>
      <c r="S52" s="15"/>
      <c r="T52" s="15" t="s">
        <v>92</v>
      </c>
      <c r="U52" s="15" t="s">
        <v>59</v>
      </c>
      <c r="V52" s="15">
        <v>33</v>
      </c>
      <c r="W52" s="15" t="s">
        <v>224</v>
      </c>
      <c r="X52" s="15"/>
      <c r="Y52" s="15"/>
      <c r="Z52" s="16"/>
    </row>
    <row r="53" spans="1:26" ht="16.2" hidden="1" x14ac:dyDescent="0.3">
      <c r="A53" s="13" t="s">
        <v>225</v>
      </c>
      <c r="B53" s="13" t="s">
        <v>226</v>
      </c>
      <c r="C53" s="13" t="s">
        <v>227</v>
      </c>
      <c r="D53" s="13" t="s">
        <v>228</v>
      </c>
      <c r="E53" s="13" t="s">
        <v>132</v>
      </c>
      <c r="F53" s="13" t="s">
        <v>133</v>
      </c>
      <c r="G53" s="14" t="b">
        <v>1</v>
      </c>
      <c r="H53" s="14" t="b">
        <v>0</v>
      </c>
      <c r="I53" s="14" t="b">
        <v>0</v>
      </c>
      <c r="J53" s="14" t="b">
        <v>1</v>
      </c>
      <c r="K53" s="14" t="b">
        <v>0</v>
      </c>
      <c r="L53" s="14" t="b">
        <v>0</v>
      </c>
      <c r="M53" s="14" t="b">
        <v>0</v>
      </c>
      <c r="N53" s="14" t="b">
        <v>0</v>
      </c>
      <c r="O53" s="14" t="b">
        <v>0</v>
      </c>
      <c r="P53" s="14" t="b">
        <v>0</v>
      </c>
      <c r="Q53" s="13">
        <f t="shared" si="1"/>
        <v>1</v>
      </c>
      <c r="R53" s="15"/>
      <c r="S53" s="15"/>
      <c r="T53" s="15"/>
      <c r="U53" s="15" t="s">
        <v>59</v>
      </c>
      <c r="V53" s="15">
        <v>41</v>
      </c>
      <c r="W53" s="15" t="s">
        <v>229</v>
      </c>
      <c r="X53" s="15" t="s">
        <v>230</v>
      </c>
      <c r="Y53" s="15"/>
      <c r="Z53" s="16"/>
    </row>
    <row r="54" spans="1:26" ht="16.2" hidden="1" x14ac:dyDescent="0.3">
      <c r="A54" s="13" t="s">
        <v>231</v>
      </c>
      <c r="B54" s="13" t="s">
        <v>232</v>
      </c>
      <c r="C54" s="13" t="s">
        <v>233</v>
      </c>
      <c r="D54" s="13" t="s">
        <v>234</v>
      </c>
      <c r="E54" s="13" t="s">
        <v>45</v>
      </c>
      <c r="F54" s="13" t="s">
        <v>46</v>
      </c>
      <c r="G54" s="14" t="b">
        <v>1</v>
      </c>
      <c r="H54" s="14" t="b">
        <v>0</v>
      </c>
      <c r="I54" s="14" t="b">
        <v>0</v>
      </c>
      <c r="J54" s="14" t="b">
        <v>1</v>
      </c>
      <c r="K54" s="14" t="b">
        <v>0</v>
      </c>
      <c r="L54" s="14" t="b">
        <v>0</v>
      </c>
      <c r="M54" s="14" t="b">
        <v>0</v>
      </c>
      <c r="N54" s="14" t="b">
        <v>0</v>
      </c>
      <c r="O54" s="14" t="b">
        <v>0</v>
      </c>
      <c r="P54" s="14" t="b">
        <v>0</v>
      </c>
      <c r="Q54" s="13">
        <f t="shared" si="1"/>
        <v>1</v>
      </c>
      <c r="R54" s="15"/>
      <c r="S54" s="15"/>
      <c r="T54" s="15" t="s">
        <v>48</v>
      </c>
      <c r="U54" s="15" t="s">
        <v>59</v>
      </c>
      <c r="V54" s="15">
        <v>37</v>
      </c>
      <c r="W54" s="15" t="s">
        <v>236</v>
      </c>
      <c r="X54" s="15" t="s">
        <v>237</v>
      </c>
      <c r="Y54" s="15"/>
      <c r="Z54" s="16" t="s">
        <v>235</v>
      </c>
    </row>
    <row r="55" spans="1:26" ht="16.2" x14ac:dyDescent="0.3">
      <c r="A55" s="13" t="s">
        <v>238</v>
      </c>
      <c r="B55" s="13" t="s">
        <v>239</v>
      </c>
      <c r="C55" s="13" t="s">
        <v>240</v>
      </c>
      <c r="D55" s="13" t="s">
        <v>241</v>
      </c>
      <c r="E55" s="13" t="s">
        <v>45</v>
      </c>
      <c r="F55" s="13" t="s">
        <v>46</v>
      </c>
      <c r="G55" s="14" t="b">
        <v>1</v>
      </c>
      <c r="H55" s="14" t="b">
        <v>1</v>
      </c>
      <c r="I55" s="14" t="b">
        <v>1</v>
      </c>
      <c r="J55" s="14" t="b">
        <v>0</v>
      </c>
      <c r="K55" s="14" t="b">
        <v>1</v>
      </c>
      <c r="L55" s="14" t="b">
        <v>0</v>
      </c>
      <c r="M55" s="14" t="b">
        <v>1</v>
      </c>
      <c r="N55" s="14" t="b">
        <v>0</v>
      </c>
      <c r="O55" s="14" t="b">
        <v>0</v>
      </c>
      <c r="P55" s="14" t="b">
        <v>0</v>
      </c>
      <c r="Q55" s="21">
        <f t="shared" si="1"/>
        <v>4</v>
      </c>
      <c r="R55" s="15" t="s">
        <v>47</v>
      </c>
      <c r="S55" s="15"/>
      <c r="T55" s="15"/>
      <c r="U55" s="15" t="s">
        <v>59</v>
      </c>
      <c r="V55" s="15">
        <v>49</v>
      </c>
      <c r="W55" s="15" t="s">
        <v>242</v>
      </c>
      <c r="X55" s="15"/>
      <c r="Y55" s="15"/>
      <c r="Z55" s="16"/>
    </row>
    <row r="56" spans="1:26" ht="16.2" hidden="1" x14ac:dyDescent="0.3">
      <c r="A56" s="13" t="s">
        <v>243</v>
      </c>
      <c r="B56" s="13" t="s">
        <v>244</v>
      </c>
      <c r="C56" s="13" t="s">
        <v>245</v>
      </c>
      <c r="D56" s="13" t="s">
        <v>246</v>
      </c>
      <c r="E56" s="13" t="s">
        <v>104</v>
      </c>
      <c r="F56" s="13" t="s">
        <v>75</v>
      </c>
      <c r="G56" s="14" t="b">
        <v>1</v>
      </c>
      <c r="H56" s="14" t="b">
        <v>0</v>
      </c>
      <c r="I56" s="14" t="b">
        <v>0</v>
      </c>
      <c r="J56" s="14" t="b">
        <v>1</v>
      </c>
      <c r="K56" s="14" t="b">
        <v>0</v>
      </c>
      <c r="L56" s="14" t="b">
        <v>1</v>
      </c>
      <c r="M56" s="14" t="b">
        <v>1</v>
      </c>
      <c r="N56" s="14" t="b">
        <v>0</v>
      </c>
      <c r="O56" s="14" t="b">
        <v>0</v>
      </c>
      <c r="P56" s="14" t="b">
        <v>0</v>
      </c>
      <c r="Q56" s="13">
        <f t="shared" si="1"/>
        <v>3</v>
      </c>
      <c r="R56" s="15" t="s">
        <v>47</v>
      </c>
      <c r="S56" s="15"/>
      <c r="T56" s="15"/>
      <c r="U56" s="15" t="s">
        <v>59</v>
      </c>
      <c r="V56" s="15">
        <v>29</v>
      </c>
      <c r="W56" s="15" t="s">
        <v>247</v>
      </c>
      <c r="X56" s="15"/>
      <c r="Y56" s="15"/>
      <c r="Z56" s="16"/>
    </row>
    <row r="57" spans="1:26" ht="16.2" hidden="1" x14ac:dyDescent="0.3">
      <c r="A57" s="13" t="s">
        <v>248</v>
      </c>
      <c r="B57" s="13" t="s">
        <v>249</v>
      </c>
      <c r="C57" s="13" t="s">
        <v>250</v>
      </c>
      <c r="D57" s="13" t="s">
        <v>251</v>
      </c>
      <c r="E57" s="13" t="s">
        <v>27</v>
      </c>
      <c r="F57" s="13" t="s">
        <v>28</v>
      </c>
      <c r="G57" s="14" t="b">
        <v>1</v>
      </c>
      <c r="H57" s="14" t="b">
        <v>0</v>
      </c>
      <c r="I57" s="14" t="b">
        <v>1</v>
      </c>
      <c r="J57" s="14" t="b">
        <v>0</v>
      </c>
      <c r="K57" s="14" t="b">
        <v>1</v>
      </c>
      <c r="L57" s="14" t="b">
        <v>1</v>
      </c>
      <c r="M57" s="14" t="b">
        <v>1</v>
      </c>
      <c r="N57" s="14" t="b">
        <v>0</v>
      </c>
      <c r="O57" s="14" t="b">
        <v>0</v>
      </c>
      <c r="P57" s="14" t="b">
        <v>1</v>
      </c>
      <c r="Q57" s="21">
        <f t="shared" si="1"/>
        <v>5</v>
      </c>
      <c r="R57" s="15" t="s">
        <v>58</v>
      </c>
      <c r="S57" s="15"/>
      <c r="T57" s="15"/>
      <c r="U57" s="15" t="s">
        <v>49</v>
      </c>
      <c r="V57" s="15">
        <v>40</v>
      </c>
      <c r="W57" s="15" t="s">
        <v>151</v>
      </c>
      <c r="X57" s="15"/>
      <c r="Y57" s="15"/>
      <c r="Z57" s="16" t="s">
        <v>252</v>
      </c>
    </row>
    <row r="58" spans="1:26" ht="16.2" x14ac:dyDescent="0.3">
      <c r="A58" s="13" t="s">
        <v>253</v>
      </c>
      <c r="B58" s="13"/>
      <c r="C58" s="13"/>
      <c r="D58" s="13" t="s">
        <v>254</v>
      </c>
      <c r="E58" s="13" t="s">
        <v>132</v>
      </c>
      <c r="F58" s="13" t="s">
        <v>133</v>
      </c>
      <c r="G58" s="14" t="b">
        <v>1</v>
      </c>
      <c r="H58" s="14" t="b">
        <v>1</v>
      </c>
      <c r="I58" s="14" t="b">
        <v>0</v>
      </c>
      <c r="J58" s="14" t="b">
        <v>0</v>
      </c>
      <c r="K58" s="14" t="b">
        <v>0</v>
      </c>
      <c r="L58" s="14" t="b">
        <v>0</v>
      </c>
      <c r="M58" s="14" t="b">
        <v>0</v>
      </c>
      <c r="N58" s="14" t="b">
        <v>0</v>
      </c>
      <c r="O58" s="14" t="b">
        <v>0</v>
      </c>
      <c r="P58" s="14" t="b">
        <v>0</v>
      </c>
      <c r="Q58" s="13">
        <f t="shared" si="1"/>
        <v>1</v>
      </c>
      <c r="R58" s="15"/>
      <c r="S58" s="15"/>
      <c r="T58" s="15"/>
      <c r="U58" s="15" t="s">
        <v>59</v>
      </c>
      <c r="V58" s="15">
        <v>30</v>
      </c>
      <c r="W58" s="15" t="s">
        <v>255</v>
      </c>
      <c r="X58" s="15"/>
      <c r="Y58" s="15"/>
      <c r="Z58" s="16"/>
    </row>
    <row r="59" spans="1:26" ht="16.2" hidden="1" x14ac:dyDescent="0.3">
      <c r="A59" s="13" t="s">
        <v>256</v>
      </c>
      <c r="B59" s="13" t="s">
        <v>257</v>
      </c>
      <c r="C59" s="13" t="s">
        <v>258</v>
      </c>
      <c r="D59" s="13" t="s">
        <v>259</v>
      </c>
      <c r="E59" s="13" t="s">
        <v>27</v>
      </c>
      <c r="F59" s="13" t="s">
        <v>28</v>
      </c>
      <c r="G59" s="14" t="b">
        <v>1</v>
      </c>
      <c r="H59" s="14" t="b">
        <v>0</v>
      </c>
      <c r="I59" s="14" t="b">
        <v>0</v>
      </c>
      <c r="J59" s="14" t="b">
        <v>0</v>
      </c>
      <c r="K59" s="14" t="b">
        <v>1</v>
      </c>
      <c r="L59" s="14" t="b">
        <v>0</v>
      </c>
      <c r="M59" s="14" t="b">
        <v>0</v>
      </c>
      <c r="N59" s="14" t="b">
        <v>0</v>
      </c>
      <c r="O59" s="14" t="b">
        <v>0</v>
      </c>
      <c r="P59" s="14" t="b">
        <v>0</v>
      </c>
      <c r="Q59" s="13">
        <f t="shared" si="1"/>
        <v>1</v>
      </c>
      <c r="R59" s="15" t="s">
        <v>47</v>
      </c>
      <c r="S59" s="15"/>
      <c r="T59" s="15"/>
      <c r="U59" s="15" t="s">
        <v>49</v>
      </c>
      <c r="V59" s="15">
        <v>34</v>
      </c>
      <c r="W59" s="15" t="s">
        <v>260</v>
      </c>
      <c r="X59" s="15"/>
      <c r="Y59" s="15"/>
      <c r="Z59" s="16"/>
    </row>
    <row r="60" spans="1:26" ht="32.4" x14ac:dyDescent="0.3">
      <c r="A60" s="13" t="s">
        <v>261</v>
      </c>
      <c r="B60" s="13"/>
      <c r="C60" s="13"/>
      <c r="D60" s="13" t="s">
        <v>262</v>
      </c>
      <c r="E60" s="13" t="s">
        <v>132</v>
      </c>
      <c r="F60" s="13" t="s">
        <v>133</v>
      </c>
      <c r="G60" s="14" t="b">
        <v>1</v>
      </c>
      <c r="H60" s="14" t="b">
        <v>1</v>
      </c>
      <c r="I60" s="14" t="b">
        <v>0</v>
      </c>
      <c r="J60" s="14" t="b">
        <v>1</v>
      </c>
      <c r="K60" s="14" t="b">
        <v>0</v>
      </c>
      <c r="L60" s="14" t="b">
        <v>1</v>
      </c>
      <c r="M60" s="14" t="b">
        <v>0</v>
      </c>
      <c r="N60" s="14" t="b">
        <v>0</v>
      </c>
      <c r="O60" s="14" t="b">
        <v>0</v>
      </c>
      <c r="P60" s="14" t="b">
        <v>0</v>
      </c>
      <c r="Q60" s="18">
        <f t="shared" si="1"/>
        <v>3</v>
      </c>
      <c r="R60" s="15" t="s">
        <v>58</v>
      </c>
      <c r="S60" s="15"/>
      <c r="T60" s="15" t="s">
        <v>48</v>
      </c>
      <c r="U60" s="15" t="s">
        <v>59</v>
      </c>
      <c r="V60" s="15">
        <v>37</v>
      </c>
      <c r="W60" s="15" t="s">
        <v>264</v>
      </c>
      <c r="X60" s="15"/>
      <c r="Y60" s="15"/>
      <c r="Z60" s="16" t="s">
        <v>263</v>
      </c>
    </row>
    <row r="61" spans="1:26" ht="13.5" hidden="1" customHeight="1" x14ac:dyDescent="0.3">
      <c r="A61" s="17" t="s">
        <v>265</v>
      </c>
      <c r="B61" s="13" t="s">
        <v>266</v>
      </c>
      <c r="C61" s="13" t="s">
        <v>267</v>
      </c>
      <c r="D61" s="13" t="s">
        <v>268</v>
      </c>
      <c r="E61" s="13" t="s">
        <v>33</v>
      </c>
      <c r="F61" s="13" t="s">
        <v>34</v>
      </c>
      <c r="G61" s="14" t="b">
        <v>1</v>
      </c>
      <c r="H61" s="14" t="b">
        <v>0</v>
      </c>
      <c r="I61" s="14" t="b">
        <v>1</v>
      </c>
      <c r="J61" s="14" t="b">
        <v>0</v>
      </c>
      <c r="K61" s="14" t="b">
        <v>0</v>
      </c>
      <c r="L61" s="14" t="b">
        <v>0</v>
      </c>
      <c r="M61" s="14" t="b">
        <v>0</v>
      </c>
      <c r="N61" s="14" t="b">
        <v>0</v>
      </c>
      <c r="O61" s="14" t="b">
        <v>0</v>
      </c>
      <c r="P61" s="14" t="b">
        <v>0</v>
      </c>
      <c r="Q61" s="13">
        <f t="shared" si="1"/>
        <v>1</v>
      </c>
      <c r="R61" s="15" t="s">
        <v>58</v>
      </c>
      <c r="S61" s="15"/>
      <c r="T61" s="15"/>
      <c r="U61" s="15" t="s">
        <v>49</v>
      </c>
      <c r="V61" s="15">
        <v>38</v>
      </c>
      <c r="W61" s="15" t="s">
        <v>269</v>
      </c>
      <c r="X61" s="15" t="s">
        <v>270</v>
      </c>
      <c r="Y61" s="15"/>
      <c r="Z61" s="16"/>
    </row>
    <row r="62" spans="1:26" ht="12.6" hidden="1" x14ac:dyDescent="0.2">
      <c r="A62" s="5" t="s">
        <v>271</v>
      </c>
      <c r="B62" s="5" t="s">
        <v>272</v>
      </c>
      <c r="C62" s="5" t="s">
        <v>273</v>
      </c>
      <c r="D62" s="5" t="s">
        <v>274</v>
      </c>
      <c r="E62" s="5" t="s">
        <v>104</v>
      </c>
      <c r="F62" s="5" t="s">
        <v>75</v>
      </c>
      <c r="G62" s="6" t="b">
        <v>0</v>
      </c>
      <c r="H62" s="6" t="b">
        <v>0</v>
      </c>
      <c r="I62" s="6" t="b">
        <v>0</v>
      </c>
      <c r="J62" s="6" t="b">
        <v>0</v>
      </c>
      <c r="K62" s="6" t="b">
        <v>0</v>
      </c>
      <c r="L62" s="6" t="b">
        <v>0</v>
      </c>
      <c r="M62" s="6" t="b">
        <v>0</v>
      </c>
      <c r="N62" s="6" t="b">
        <v>0</v>
      </c>
      <c r="O62" s="6" t="b">
        <v>0</v>
      </c>
      <c r="P62" s="6" t="b">
        <v>0</v>
      </c>
      <c r="Q62" s="5">
        <f t="shared" si="1"/>
        <v>0</v>
      </c>
      <c r="R62" s="7"/>
      <c r="S62" s="7"/>
      <c r="T62" s="7"/>
      <c r="U62" s="7"/>
      <c r="V62" s="7"/>
      <c r="W62" s="7"/>
      <c r="X62" s="7"/>
      <c r="Y62" s="7"/>
      <c r="Z62" s="7"/>
    </row>
    <row r="63" spans="1:26" ht="12.6" hidden="1" x14ac:dyDescent="0.2">
      <c r="A63" s="5" t="s">
        <v>275</v>
      </c>
      <c r="C63" s="19">
        <v>7383707733</v>
      </c>
      <c r="G63" s="6" t="b">
        <v>0</v>
      </c>
      <c r="H63" s="6" t="b">
        <v>0</v>
      </c>
      <c r="I63" s="6" t="b">
        <v>0</v>
      </c>
      <c r="J63" s="6" t="b">
        <v>0</v>
      </c>
      <c r="K63" s="6" t="b">
        <v>0</v>
      </c>
      <c r="L63" s="6" t="b">
        <v>0</v>
      </c>
      <c r="M63" s="6" t="b">
        <v>0</v>
      </c>
      <c r="N63" s="6" t="b">
        <v>0</v>
      </c>
      <c r="O63" s="6" t="b">
        <v>0</v>
      </c>
      <c r="P63" s="6" t="b">
        <v>0</v>
      </c>
      <c r="Q63" s="5">
        <f t="shared" si="1"/>
        <v>0</v>
      </c>
      <c r="R63" s="7"/>
      <c r="S63" s="7"/>
      <c r="T63" s="7"/>
      <c r="U63" s="7"/>
      <c r="V63" s="7"/>
      <c r="W63" s="7"/>
      <c r="X63" s="7"/>
      <c r="Y63" s="7"/>
      <c r="Z63" s="7"/>
    </row>
    <row r="64" spans="1:26" ht="16.2" hidden="1" x14ac:dyDescent="0.3">
      <c r="A64" s="13" t="s">
        <v>276</v>
      </c>
      <c r="B64" s="13" t="s">
        <v>277</v>
      </c>
      <c r="C64" s="13" t="s">
        <v>278</v>
      </c>
      <c r="D64" s="13" t="s">
        <v>279</v>
      </c>
      <c r="E64" s="13" t="s">
        <v>45</v>
      </c>
      <c r="F64" s="13" t="s">
        <v>46</v>
      </c>
      <c r="G64" s="14" t="b">
        <v>0</v>
      </c>
      <c r="H64" s="14" t="b">
        <v>0</v>
      </c>
      <c r="I64" s="14" t="b">
        <v>0</v>
      </c>
      <c r="J64" s="14" t="b">
        <v>0</v>
      </c>
      <c r="K64" s="14" t="b">
        <v>1</v>
      </c>
      <c r="L64" s="14" t="b">
        <v>0</v>
      </c>
      <c r="M64" s="14" t="b">
        <v>0</v>
      </c>
      <c r="N64" s="14" t="b">
        <v>0</v>
      </c>
      <c r="O64" s="14" t="b">
        <v>0</v>
      </c>
      <c r="P64" s="14" t="b">
        <v>0</v>
      </c>
      <c r="Q64" s="13">
        <f t="shared" si="1"/>
        <v>1</v>
      </c>
      <c r="R64" s="15" t="s">
        <v>58</v>
      </c>
      <c r="S64" s="15"/>
      <c r="T64" s="15"/>
      <c r="U64" s="15" t="s">
        <v>59</v>
      </c>
      <c r="V64" s="15">
        <v>28</v>
      </c>
      <c r="W64" s="15" t="s">
        <v>280</v>
      </c>
      <c r="X64" s="15"/>
      <c r="Y64" s="15"/>
      <c r="Z64" s="16"/>
    </row>
    <row r="65" spans="1:24" ht="12.6" hidden="1" x14ac:dyDescent="0.2">
      <c r="A65" s="5" t="s">
        <v>281</v>
      </c>
      <c r="B65" s="5" t="s">
        <v>282</v>
      </c>
      <c r="C65" s="5" t="s">
        <v>283</v>
      </c>
      <c r="D65" s="5" t="s">
        <v>284</v>
      </c>
      <c r="E65" s="5" t="s">
        <v>27</v>
      </c>
      <c r="F65" s="5" t="s">
        <v>28</v>
      </c>
      <c r="G65" s="6" t="b">
        <v>1</v>
      </c>
      <c r="H65" s="6" t="b">
        <v>0</v>
      </c>
      <c r="I65" s="6" t="b">
        <v>0</v>
      </c>
      <c r="J65" s="6" t="b">
        <v>0</v>
      </c>
      <c r="K65" s="6" t="b">
        <v>0</v>
      </c>
      <c r="L65" s="6" t="b">
        <v>0</v>
      </c>
      <c r="M65" s="6" t="b">
        <v>0</v>
      </c>
      <c r="N65" s="6" t="b">
        <v>0</v>
      </c>
      <c r="O65" s="6" t="b">
        <v>0</v>
      </c>
      <c r="P65" s="6" t="b">
        <v>0</v>
      </c>
      <c r="Q65" s="5">
        <f t="shared" si="1"/>
        <v>0</v>
      </c>
      <c r="R65" s="7"/>
      <c r="S65" s="7"/>
      <c r="T65" s="7"/>
      <c r="U65" s="7"/>
      <c r="V65" s="7"/>
      <c r="W65" s="7"/>
      <c r="X65" s="7"/>
    </row>
    <row r="66" spans="1:24" ht="16.2" hidden="1" x14ac:dyDescent="0.3">
      <c r="A66" s="13" t="s">
        <v>285</v>
      </c>
      <c r="B66" s="13" t="s">
        <v>286</v>
      </c>
      <c r="C66" s="13" t="s">
        <v>62</v>
      </c>
      <c r="D66" s="13" t="s">
        <v>287</v>
      </c>
      <c r="E66" s="13" t="s">
        <v>104</v>
      </c>
      <c r="F66" s="13" t="s">
        <v>75</v>
      </c>
      <c r="G66" s="14" t="b">
        <v>1</v>
      </c>
      <c r="H66" s="14" t="b">
        <v>0</v>
      </c>
      <c r="I66" s="14" t="b">
        <v>1</v>
      </c>
      <c r="J66" s="14" t="b">
        <v>1</v>
      </c>
      <c r="K66" s="14" t="b">
        <v>1</v>
      </c>
      <c r="L66" s="14" t="b">
        <v>0</v>
      </c>
      <c r="M66" s="14" t="b">
        <v>1</v>
      </c>
      <c r="N66" s="14" t="b">
        <v>0</v>
      </c>
      <c r="O66" s="14" t="b">
        <v>0</v>
      </c>
      <c r="P66" s="14" t="b">
        <v>0</v>
      </c>
      <c r="Q66" s="21">
        <f t="shared" si="1"/>
        <v>4</v>
      </c>
      <c r="R66" s="15" t="s">
        <v>47</v>
      </c>
      <c r="S66" s="15"/>
      <c r="T66" s="15" t="s">
        <v>48</v>
      </c>
      <c r="U66" s="15" t="s">
        <v>49</v>
      </c>
      <c r="V66" s="15">
        <v>34</v>
      </c>
      <c r="W66" s="15" t="s">
        <v>288</v>
      </c>
      <c r="X66" s="15"/>
    </row>
    <row r="67" spans="1:24" ht="16.2" hidden="1" x14ac:dyDescent="0.3">
      <c r="A67" s="13" t="s">
        <v>289</v>
      </c>
      <c r="B67" s="13" t="s">
        <v>290</v>
      </c>
      <c r="C67" s="13" t="s">
        <v>291</v>
      </c>
      <c r="D67" s="13" t="s">
        <v>292</v>
      </c>
      <c r="E67" s="13" t="s">
        <v>74</v>
      </c>
      <c r="F67" s="13" t="s">
        <v>75</v>
      </c>
      <c r="G67" s="14" t="b">
        <v>1</v>
      </c>
      <c r="H67" s="14" t="b">
        <v>0</v>
      </c>
      <c r="I67" s="14" t="b">
        <v>0</v>
      </c>
      <c r="J67" s="14" t="b">
        <v>1</v>
      </c>
      <c r="K67" s="14" t="b">
        <v>0</v>
      </c>
      <c r="L67" s="14" t="b">
        <v>1</v>
      </c>
      <c r="M67" s="14" t="b">
        <v>1</v>
      </c>
      <c r="N67" s="14" t="b">
        <v>0</v>
      </c>
      <c r="O67" s="14" t="b">
        <v>1</v>
      </c>
      <c r="P67" s="14" t="b">
        <v>1</v>
      </c>
      <c r="Q67" s="13">
        <f t="shared" si="1"/>
        <v>5</v>
      </c>
      <c r="R67" s="15" t="s">
        <v>58</v>
      </c>
      <c r="S67" s="3"/>
      <c r="T67" s="15" t="s">
        <v>92</v>
      </c>
      <c r="U67" s="15" t="s">
        <v>59</v>
      </c>
      <c r="V67" s="15">
        <v>28</v>
      </c>
      <c r="W67" s="15" t="s">
        <v>293</v>
      </c>
      <c r="X67" s="3"/>
    </row>
    <row r="68" spans="1:24" ht="16.2" hidden="1" x14ac:dyDescent="0.3">
      <c r="A68" s="17" t="s">
        <v>294</v>
      </c>
      <c r="B68" s="13" t="s">
        <v>295</v>
      </c>
      <c r="C68" s="13" t="s">
        <v>296</v>
      </c>
      <c r="D68" s="13" t="s">
        <v>297</v>
      </c>
      <c r="E68" s="13" t="s">
        <v>104</v>
      </c>
      <c r="F68" s="13" t="s">
        <v>75</v>
      </c>
      <c r="G68" s="14" t="b">
        <v>1</v>
      </c>
      <c r="H68" s="14" t="b">
        <v>0</v>
      </c>
      <c r="I68" s="14" t="b">
        <v>1</v>
      </c>
      <c r="J68" s="14" t="b">
        <v>0</v>
      </c>
      <c r="K68" s="14" t="b">
        <v>0</v>
      </c>
      <c r="L68" s="14" t="b">
        <v>0</v>
      </c>
      <c r="M68" s="14" t="b">
        <v>0</v>
      </c>
      <c r="N68" s="14" t="b">
        <v>0</v>
      </c>
      <c r="O68" s="14" t="b">
        <v>0</v>
      </c>
      <c r="P68" s="14" t="b">
        <v>0</v>
      </c>
      <c r="Q68" s="13">
        <f t="shared" si="1"/>
        <v>1</v>
      </c>
      <c r="R68" s="15" t="s">
        <v>47</v>
      </c>
      <c r="S68" s="3"/>
      <c r="T68" s="15" t="s">
        <v>48</v>
      </c>
      <c r="U68" s="15" t="s">
        <v>49</v>
      </c>
      <c r="V68" s="15">
        <v>27</v>
      </c>
      <c r="W68" s="15" t="s">
        <v>298</v>
      </c>
      <c r="X68" s="15" t="s">
        <v>299</v>
      </c>
    </row>
    <row r="69" spans="1:24" ht="16.2" hidden="1" x14ac:dyDescent="0.3">
      <c r="A69" s="1" t="s">
        <v>300</v>
      </c>
      <c r="B69" s="1"/>
      <c r="C69" s="1"/>
      <c r="D69" s="1"/>
      <c r="E69" s="1"/>
      <c r="F69" s="1"/>
      <c r="G69" s="2"/>
      <c r="H69" s="2"/>
      <c r="I69" s="2"/>
      <c r="J69" s="2"/>
      <c r="K69" s="2"/>
      <c r="L69" s="2"/>
      <c r="M69" s="2"/>
      <c r="N69" s="2"/>
      <c r="O69" s="14" t="b">
        <v>1</v>
      </c>
      <c r="P69" s="14" t="b">
        <v>0</v>
      </c>
      <c r="Q69" s="13">
        <f t="shared" si="1"/>
        <v>1</v>
      </c>
      <c r="R69" s="15" t="s">
        <v>58</v>
      </c>
      <c r="S69" s="3"/>
      <c r="T69" s="3"/>
      <c r="U69" s="15" t="s">
        <v>49</v>
      </c>
      <c r="V69" s="15" t="s">
        <v>301</v>
      </c>
      <c r="W69" s="15" t="s">
        <v>302</v>
      </c>
      <c r="X69" s="15" t="s">
        <v>303</v>
      </c>
    </row>
    <row r="70" spans="1:24" ht="16.2" hidden="1" x14ac:dyDescent="0.3">
      <c r="A70" s="1" t="s">
        <v>304</v>
      </c>
      <c r="B70" s="1"/>
      <c r="C70" s="1"/>
      <c r="D70" s="1"/>
      <c r="E70" s="1"/>
      <c r="F70" s="1"/>
      <c r="G70" s="2"/>
      <c r="H70" s="2"/>
      <c r="I70" s="2"/>
      <c r="J70" s="2"/>
      <c r="K70" s="2"/>
      <c r="L70" s="2"/>
      <c r="M70" s="2"/>
      <c r="N70" s="2"/>
      <c r="O70" s="14" t="b">
        <v>1</v>
      </c>
      <c r="P70" s="14" t="b">
        <v>0</v>
      </c>
      <c r="Q70" s="13">
        <f t="shared" si="1"/>
        <v>1</v>
      </c>
      <c r="R70" s="15"/>
      <c r="S70" s="3"/>
      <c r="T70" s="3"/>
      <c r="U70" s="15" t="s">
        <v>49</v>
      </c>
      <c r="V70" s="15">
        <v>31</v>
      </c>
      <c r="W70" s="15" t="s">
        <v>305</v>
      </c>
      <c r="X70" s="3"/>
    </row>
    <row r="71" spans="1:24" ht="16.2" hidden="1" x14ac:dyDescent="0.3">
      <c r="A71" s="1" t="s">
        <v>306</v>
      </c>
      <c r="B71" s="1"/>
      <c r="C71" s="1"/>
      <c r="D71" s="1"/>
      <c r="E71" s="1"/>
      <c r="F71" s="1"/>
      <c r="G71" s="2"/>
      <c r="H71" s="2"/>
      <c r="I71" s="2"/>
      <c r="J71" s="2"/>
      <c r="K71" s="2"/>
      <c r="L71" s="2"/>
      <c r="M71" s="2"/>
      <c r="N71" s="2"/>
      <c r="O71" s="14" t="b">
        <v>1</v>
      </c>
      <c r="P71" s="14" t="b">
        <v>0</v>
      </c>
      <c r="Q71" s="13">
        <f t="shared" si="1"/>
        <v>1</v>
      </c>
      <c r="R71" s="15"/>
      <c r="S71" s="3"/>
      <c r="T71" s="3"/>
      <c r="U71" s="15" t="s">
        <v>49</v>
      </c>
      <c r="V71" s="15" t="s">
        <v>301</v>
      </c>
      <c r="W71" s="15" t="s">
        <v>307</v>
      </c>
      <c r="X71" s="15" t="s">
        <v>303</v>
      </c>
    </row>
    <row r="72" spans="1:24" ht="16.2" hidden="1" x14ac:dyDescent="0.3">
      <c r="A72" s="1" t="s">
        <v>308</v>
      </c>
      <c r="B72" s="1"/>
      <c r="C72" s="1"/>
      <c r="D72" s="1"/>
      <c r="E72" s="1"/>
      <c r="F72" s="1"/>
      <c r="G72" s="2"/>
      <c r="H72" s="2"/>
      <c r="I72" s="2"/>
      <c r="J72" s="2"/>
      <c r="K72" s="2"/>
      <c r="L72" s="2"/>
      <c r="M72" s="2"/>
      <c r="N72" s="2"/>
      <c r="O72" s="14" t="b">
        <v>1</v>
      </c>
      <c r="P72" s="14" t="b">
        <v>0</v>
      </c>
      <c r="Q72" s="13">
        <f t="shared" si="1"/>
        <v>1</v>
      </c>
      <c r="R72" s="15" t="s">
        <v>58</v>
      </c>
      <c r="S72" s="3"/>
      <c r="T72" s="3"/>
      <c r="U72" s="15" t="s">
        <v>49</v>
      </c>
      <c r="V72" s="15">
        <v>28</v>
      </c>
      <c r="W72" s="15" t="s">
        <v>309</v>
      </c>
      <c r="X72" s="15" t="s">
        <v>310</v>
      </c>
    </row>
    <row r="73" spans="1:24" ht="16.2" hidden="1" x14ac:dyDescent="0.3">
      <c r="A73" s="23" t="s">
        <v>311</v>
      </c>
      <c r="B73" s="1"/>
      <c r="C73" s="1"/>
      <c r="D73" s="1"/>
      <c r="E73" s="1"/>
      <c r="F73" s="1"/>
      <c r="G73" s="2"/>
      <c r="H73" s="2"/>
      <c r="I73" s="2"/>
      <c r="J73" s="2"/>
      <c r="K73" s="2"/>
      <c r="L73" s="2"/>
      <c r="M73" s="2"/>
      <c r="N73" s="2"/>
      <c r="O73" s="14" t="b">
        <v>1</v>
      </c>
      <c r="P73" s="14" t="b">
        <v>0</v>
      </c>
      <c r="Q73" s="13">
        <f t="shared" si="1"/>
        <v>1</v>
      </c>
      <c r="R73" s="15"/>
      <c r="S73" s="3"/>
      <c r="T73" s="3"/>
      <c r="U73" s="15" t="s">
        <v>49</v>
      </c>
      <c r="V73" s="15">
        <v>37</v>
      </c>
      <c r="W73" s="15" t="s">
        <v>312</v>
      </c>
      <c r="X73" s="15" t="s">
        <v>313</v>
      </c>
    </row>
    <row r="74" spans="1:24" ht="16.2" hidden="1" x14ac:dyDescent="0.3">
      <c r="A74" s="1" t="s">
        <v>314</v>
      </c>
      <c r="B74" s="1"/>
      <c r="C74" s="1"/>
      <c r="D74" s="1"/>
      <c r="E74" s="1"/>
      <c r="F74" s="1"/>
      <c r="G74" s="2"/>
      <c r="H74" s="2"/>
      <c r="I74" s="2"/>
      <c r="J74" s="2"/>
      <c r="K74" s="2"/>
      <c r="L74" s="2"/>
      <c r="M74" s="2"/>
      <c r="N74" s="2"/>
      <c r="O74" s="14" t="b">
        <v>1</v>
      </c>
      <c r="P74" s="14" t="b">
        <v>0</v>
      </c>
      <c r="Q74" s="13">
        <f t="shared" si="1"/>
        <v>1</v>
      </c>
      <c r="R74" s="15"/>
      <c r="S74" s="3"/>
      <c r="T74" s="3"/>
      <c r="U74" s="15" t="s">
        <v>59</v>
      </c>
      <c r="V74" s="15">
        <v>33</v>
      </c>
      <c r="W74" s="15" t="s">
        <v>315</v>
      </c>
      <c r="X74" s="3"/>
    </row>
    <row r="75" spans="1:24" ht="16.2" hidden="1" x14ac:dyDescent="0.3">
      <c r="A75" s="1" t="s">
        <v>316</v>
      </c>
      <c r="B75" s="1"/>
      <c r="C75" s="1"/>
      <c r="D75" s="1"/>
      <c r="E75" s="1"/>
      <c r="F75" s="1"/>
      <c r="G75" s="2"/>
      <c r="H75" s="2"/>
      <c r="I75" s="2"/>
      <c r="J75" s="2"/>
      <c r="K75" s="2"/>
      <c r="L75" s="2"/>
      <c r="M75" s="2"/>
      <c r="N75" s="2"/>
      <c r="O75" s="14" t="b">
        <v>1</v>
      </c>
      <c r="P75" s="14" t="b">
        <v>0</v>
      </c>
      <c r="Q75" s="13">
        <f t="shared" si="1"/>
        <v>1</v>
      </c>
      <c r="R75" s="15"/>
      <c r="S75" s="3"/>
      <c r="T75" s="3"/>
      <c r="U75" s="15" t="s">
        <v>49</v>
      </c>
      <c r="V75" s="15">
        <v>28</v>
      </c>
      <c r="W75" s="15" t="s">
        <v>317</v>
      </c>
      <c r="X75" s="3"/>
    </row>
    <row r="76" spans="1:24" ht="16.2" hidden="1" x14ac:dyDescent="0.3">
      <c r="A76" s="1" t="s">
        <v>318</v>
      </c>
      <c r="B76" s="1"/>
      <c r="C76" s="1"/>
      <c r="D76" s="1"/>
      <c r="E76" s="1"/>
      <c r="F76" s="1"/>
      <c r="G76" s="2"/>
      <c r="H76" s="2"/>
      <c r="I76" s="2"/>
      <c r="J76" s="2"/>
      <c r="K76" s="2"/>
      <c r="L76" s="2"/>
      <c r="M76" s="2"/>
      <c r="N76" s="2"/>
      <c r="O76" s="14" t="b">
        <v>0</v>
      </c>
      <c r="P76" s="14" t="b">
        <v>1</v>
      </c>
      <c r="Q76" s="13">
        <f t="shared" si="1"/>
        <v>1</v>
      </c>
      <c r="R76" s="15" t="s">
        <v>58</v>
      </c>
      <c r="S76" s="3"/>
      <c r="T76" s="3"/>
      <c r="U76" s="15" t="s">
        <v>49</v>
      </c>
      <c r="V76" s="15">
        <v>35</v>
      </c>
      <c r="W76" s="15" t="s">
        <v>319</v>
      </c>
      <c r="X76" s="3"/>
    </row>
    <row r="77" spans="1:24" ht="16.2" hidden="1" x14ac:dyDescent="0.3">
      <c r="A77" s="1" t="s">
        <v>320</v>
      </c>
      <c r="B77" s="1"/>
      <c r="C77" s="1"/>
      <c r="D77" s="1"/>
      <c r="E77" s="1"/>
      <c r="F77" s="1"/>
      <c r="G77" s="2"/>
      <c r="H77" s="2"/>
      <c r="I77" s="2"/>
      <c r="J77" s="2"/>
      <c r="K77" s="2"/>
      <c r="L77" s="2"/>
      <c r="M77" s="2"/>
      <c r="N77" s="2"/>
      <c r="O77" s="14" t="b">
        <v>0</v>
      </c>
      <c r="P77" s="14" t="b">
        <v>1</v>
      </c>
      <c r="Q77" s="13">
        <f t="shared" si="1"/>
        <v>1</v>
      </c>
      <c r="R77" s="15" t="s">
        <v>58</v>
      </c>
      <c r="S77" s="3"/>
      <c r="T77" s="3"/>
      <c r="U77" s="15" t="s">
        <v>49</v>
      </c>
      <c r="V77" s="15">
        <v>28</v>
      </c>
      <c r="W77" s="15" t="s">
        <v>321</v>
      </c>
      <c r="X77" s="15" t="s">
        <v>322</v>
      </c>
    </row>
  </sheetData>
  <autoFilter ref="A1:Q77" xr:uid="{00000000-0009-0000-0000-000003000000}">
    <filterColumn colId="7">
      <filters>
        <filter val="TRUE"/>
      </filters>
    </filterColumn>
    <filterColumn colId="16">
      <filters>
        <filter val="1"/>
        <filter val="2"/>
        <filter val="3"/>
        <filter val="4"/>
        <filter val="5"/>
      </filters>
    </filterColumn>
  </autoFilter>
  <conditionalFormatting sqref="Q1:Q939">
    <cfRule type="cellIs" dxfId="24" priority="1" operator="equal">
      <formula>2</formula>
    </cfRule>
    <cfRule type="cellIs" dxfId="23" priority="2" operator="equal">
      <formula>3</formula>
    </cfRule>
    <cfRule type="cellIs" dxfId="22" priority="3" operator="equal">
      <formula>1</formula>
    </cfRule>
  </conditionalFormatting>
  <dataValidations count="2">
    <dataValidation type="list" allowBlank="1" showErrorMessage="1" sqref="T5:T77" xr:uid="{00000000-0002-0000-0300-000000000000}">
      <formula1>"Very interested,Slightly interested ,Neutral ,Slightly uninterested ,Very uninterested "</formula1>
    </dataValidation>
    <dataValidation type="list" allowBlank="1" showErrorMessage="1" sqref="R2:R3 R5:R77" xr:uid="{00000000-0002-0000-0300-000001000000}">
      <formula1>"Social Introvert ,Social Extrovert"</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R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1796875" defaultRowHeight="15.75" customHeight="1" x14ac:dyDescent="0.2"/>
  <cols>
    <col min="1" max="1" width="26.1796875" customWidth="1"/>
    <col min="2" max="2" width="29.36328125" customWidth="1"/>
    <col min="3" max="3" width="17.54296875" customWidth="1"/>
    <col min="4" max="6" width="21.453125" customWidth="1"/>
    <col min="7" max="7" width="25.6328125" customWidth="1"/>
    <col min="8" max="8" width="11.36328125" customWidth="1"/>
    <col min="9" max="9" width="15.90625" customWidth="1"/>
    <col min="10" max="10" width="7.54296875" customWidth="1"/>
    <col min="11" max="11" width="14.1796875" customWidth="1"/>
    <col min="12" max="12" width="12.453125" customWidth="1"/>
    <col min="13" max="13" width="10.36328125" customWidth="1"/>
    <col min="14" max="14" width="6.81640625" customWidth="1"/>
    <col min="15" max="15" width="8.54296875" customWidth="1"/>
    <col min="16" max="16" width="17.08984375" customWidth="1"/>
    <col min="17" max="17" width="11.1796875" customWidth="1"/>
    <col min="18" max="18" width="11.81640625" customWidth="1"/>
    <col min="19" max="21" width="6.81640625" customWidth="1"/>
    <col min="22" max="22" width="13" customWidth="1"/>
    <col min="23" max="26" width="6.81640625" customWidth="1"/>
  </cols>
  <sheetData>
    <row r="1" spans="1:17" ht="16.2" x14ac:dyDescent="0.3">
      <c r="A1" s="1" t="s">
        <v>323</v>
      </c>
      <c r="B1" s="1" t="s">
        <v>1</v>
      </c>
      <c r="C1" s="1" t="s">
        <v>2</v>
      </c>
      <c r="D1" s="1" t="s">
        <v>3</v>
      </c>
      <c r="E1" s="1" t="s">
        <v>4</v>
      </c>
      <c r="F1" s="1" t="s">
        <v>5</v>
      </c>
      <c r="G1" s="2" t="s">
        <v>6</v>
      </c>
      <c r="H1" s="2" t="s">
        <v>336</v>
      </c>
      <c r="I1" s="2" t="s">
        <v>8</v>
      </c>
      <c r="J1" s="2" t="s">
        <v>337</v>
      </c>
      <c r="K1" s="2" t="s">
        <v>338</v>
      </c>
      <c r="L1" s="2" t="s">
        <v>339</v>
      </c>
      <c r="M1" s="2" t="s">
        <v>340</v>
      </c>
      <c r="N1" s="2" t="s">
        <v>13</v>
      </c>
      <c r="O1" s="2" t="s">
        <v>341</v>
      </c>
      <c r="P1" s="2" t="s">
        <v>342</v>
      </c>
      <c r="Q1" s="1" t="s">
        <v>16</v>
      </c>
    </row>
    <row r="2" spans="1:17" ht="12.6" hidden="1" x14ac:dyDescent="0.2">
      <c r="A2" s="5" t="s">
        <v>25</v>
      </c>
      <c r="C2" s="5">
        <v>447438851827</v>
      </c>
      <c r="D2" s="5" t="s">
        <v>26</v>
      </c>
      <c r="E2" s="5" t="s">
        <v>27</v>
      </c>
      <c r="F2" s="5" t="s">
        <v>28</v>
      </c>
      <c r="G2" s="6" t="b">
        <v>0</v>
      </c>
      <c r="H2" s="6" t="b">
        <v>0</v>
      </c>
      <c r="I2" s="6" t="b">
        <v>0</v>
      </c>
      <c r="J2" s="6" t="b">
        <v>0</v>
      </c>
      <c r="K2" s="6" t="b">
        <v>0</v>
      </c>
      <c r="L2" s="6" t="b">
        <v>0</v>
      </c>
      <c r="M2" s="6" t="b">
        <v>0</v>
      </c>
      <c r="N2" s="6" t="b">
        <v>0</v>
      </c>
      <c r="O2" s="6" t="b">
        <v>0</v>
      </c>
      <c r="P2" s="6" t="b">
        <v>0</v>
      </c>
      <c r="Q2" s="5">
        <f t="shared" ref="Q2:Q76" si="0">COUNTIF(H2:P2,TRUE)</f>
        <v>0</v>
      </c>
    </row>
    <row r="3" spans="1:17" ht="12.6" hidden="1" x14ac:dyDescent="0.2">
      <c r="A3" s="5" t="s">
        <v>29</v>
      </c>
      <c r="B3" s="5" t="s">
        <v>30</v>
      </c>
      <c r="C3" s="5" t="s">
        <v>31</v>
      </c>
      <c r="D3" s="5" t="s">
        <v>32</v>
      </c>
      <c r="E3" s="5" t="s">
        <v>33</v>
      </c>
      <c r="F3" s="5" t="s">
        <v>34</v>
      </c>
      <c r="G3" s="6" t="b">
        <v>0</v>
      </c>
      <c r="H3" s="6" t="b">
        <v>0</v>
      </c>
      <c r="I3" s="6" t="b">
        <v>0</v>
      </c>
      <c r="J3" s="6" t="b">
        <v>0</v>
      </c>
      <c r="K3" s="6" t="b">
        <v>0</v>
      </c>
      <c r="L3" s="6" t="b">
        <v>0</v>
      </c>
      <c r="M3" s="6" t="b">
        <v>0</v>
      </c>
      <c r="N3" s="6" t="b">
        <v>0</v>
      </c>
      <c r="O3" s="6" t="b">
        <v>0</v>
      </c>
      <c r="P3" s="6" t="b">
        <v>0</v>
      </c>
      <c r="Q3" s="5">
        <f t="shared" si="0"/>
        <v>0</v>
      </c>
    </row>
    <row r="4" spans="1:17" ht="16.2" x14ac:dyDescent="0.3">
      <c r="A4" s="13" t="s">
        <v>41</v>
      </c>
      <c r="B4" s="13" t="s">
        <v>42</v>
      </c>
      <c r="C4" s="13" t="s">
        <v>43</v>
      </c>
      <c r="D4" s="13" t="s">
        <v>44</v>
      </c>
      <c r="E4" s="13" t="s">
        <v>45</v>
      </c>
      <c r="F4" s="13" t="s">
        <v>46</v>
      </c>
      <c r="G4" s="14" t="b">
        <v>1</v>
      </c>
      <c r="H4" s="14" t="b">
        <v>0</v>
      </c>
      <c r="I4" s="14" t="b">
        <v>1</v>
      </c>
      <c r="J4" s="14" t="b">
        <v>0</v>
      </c>
      <c r="K4" s="14" t="b">
        <v>0</v>
      </c>
      <c r="L4" s="14" t="b">
        <v>1</v>
      </c>
      <c r="M4" s="14" t="b">
        <v>0</v>
      </c>
      <c r="N4" s="14" t="b">
        <v>0</v>
      </c>
      <c r="O4" s="14" t="b">
        <v>0</v>
      </c>
      <c r="P4" s="36" t="b">
        <v>1</v>
      </c>
      <c r="Q4" s="13">
        <f t="shared" si="0"/>
        <v>3</v>
      </c>
    </row>
    <row r="5" spans="1:17" ht="16.2" x14ac:dyDescent="0.3">
      <c r="A5" s="13" t="s">
        <v>51</v>
      </c>
      <c r="B5" s="13"/>
      <c r="C5" s="13"/>
      <c r="D5" s="13"/>
      <c r="E5" s="13"/>
      <c r="F5" s="13"/>
      <c r="G5" s="14"/>
      <c r="H5" s="14" t="b">
        <v>0</v>
      </c>
      <c r="I5" s="14" t="b">
        <v>0</v>
      </c>
      <c r="J5" s="14" t="b">
        <v>0</v>
      </c>
      <c r="K5" s="14" t="b">
        <v>0</v>
      </c>
      <c r="L5" s="14" t="b">
        <v>1</v>
      </c>
      <c r="M5" s="14" t="b">
        <v>0</v>
      </c>
      <c r="N5" s="14" t="b">
        <v>0</v>
      </c>
      <c r="O5" s="14" t="b">
        <v>1</v>
      </c>
      <c r="P5" s="14" t="b">
        <v>0</v>
      </c>
      <c r="Q5" s="13">
        <f t="shared" si="0"/>
        <v>2</v>
      </c>
    </row>
    <row r="6" spans="1:17" ht="16.2" x14ac:dyDescent="0.3">
      <c r="A6" s="13" t="s">
        <v>54</v>
      </c>
      <c r="B6" s="13" t="s">
        <v>55</v>
      </c>
      <c r="C6" s="13" t="s">
        <v>56</v>
      </c>
      <c r="D6" s="13" t="s">
        <v>57</v>
      </c>
      <c r="E6" s="13" t="s">
        <v>45</v>
      </c>
      <c r="F6" s="13" t="s">
        <v>46</v>
      </c>
      <c r="G6" s="14" t="b">
        <v>1</v>
      </c>
      <c r="H6" s="14" t="b">
        <v>0</v>
      </c>
      <c r="I6" s="14" t="b">
        <v>0</v>
      </c>
      <c r="J6" s="14" t="b">
        <v>1</v>
      </c>
      <c r="K6" s="14" t="b">
        <v>0</v>
      </c>
      <c r="L6" s="14" t="b">
        <v>0</v>
      </c>
      <c r="M6" s="14" t="b">
        <v>0</v>
      </c>
      <c r="N6" s="14" t="b">
        <v>0</v>
      </c>
      <c r="O6" s="14" t="b">
        <v>0</v>
      </c>
      <c r="P6" s="14" t="b">
        <v>1</v>
      </c>
      <c r="Q6" s="13">
        <f t="shared" si="0"/>
        <v>2</v>
      </c>
    </row>
    <row r="7" spans="1:17" ht="12.6" hidden="1" x14ac:dyDescent="0.2">
      <c r="A7" s="5" t="s">
        <v>61</v>
      </c>
      <c r="C7" s="5" t="s">
        <v>62</v>
      </c>
      <c r="G7" s="6" t="b">
        <v>0</v>
      </c>
      <c r="H7" s="6" t="b">
        <v>0</v>
      </c>
      <c r="I7" s="6" t="b">
        <v>0</v>
      </c>
      <c r="J7" s="6" t="b">
        <v>0</v>
      </c>
      <c r="K7" s="6" t="b">
        <v>0</v>
      </c>
      <c r="L7" s="6" t="b">
        <v>0</v>
      </c>
      <c r="M7" s="6" t="b">
        <v>0</v>
      </c>
      <c r="N7" s="6" t="b">
        <v>0</v>
      </c>
      <c r="O7" s="6" t="b">
        <v>0</v>
      </c>
      <c r="P7" s="6" t="b">
        <v>0</v>
      </c>
      <c r="Q7" s="5">
        <f t="shared" si="0"/>
        <v>0</v>
      </c>
    </row>
    <row r="8" spans="1:17" ht="16.2" x14ac:dyDescent="0.3">
      <c r="A8" s="13" t="s">
        <v>63</v>
      </c>
      <c r="B8" s="13"/>
      <c r="C8" s="13"/>
      <c r="D8" s="13" t="s">
        <v>64</v>
      </c>
      <c r="E8" s="13" t="s">
        <v>65</v>
      </c>
      <c r="F8" s="13" t="s">
        <v>66</v>
      </c>
      <c r="G8" s="14" t="b">
        <v>1</v>
      </c>
      <c r="H8" s="14" t="b">
        <v>1</v>
      </c>
      <c r="I8" s="14" t="b">
        <v>0</v>
      </c>
      <c r="J8" s="14" t="b">
        <v>0</v>
      </c>
      <c r="K8" s="14" t="b">
        <v>1</v>
      </c>
      <c r="L8" s="36" t="b">
        <v>1</v>
      </c>
      <c r="M8" s="14" t="b">
        <v>0</v>
      </c>
      <c r="N8" s="14" t="b">
        <v>0</v>
      </c>
      <c r="O8" s="14" t="b">
        <v>0</v>
      </c>
      <c r="P8" s="14" t="b">
        <v>1</v>
      </c>
      <c r="Q8" s="18">
        <f t="shared" si="0"/>
        <v>4</v>
      </c>
    </row>
    <row r="9" spans="1:17" ht="16.2" x14ac:dyDescent="0.3">
      <c r="A9" s="13" t="s">
        <v>68</v>
      </c>
      <c r="B9" s="13"/>
      <c r="C9" s="13"/>
      <c r="D9" s="13"/>
      <c r="E9" s="13"/>
      <c r="F9" s="13"/>
      <c r="G9" s="14"/>
      <c r="H9" s="14" t="b">
        <v>0</v>
      </c>
      <c r="I9" s="14" t="b">
        <v>0</v>
      </c>
      <c r="J9" s="14" t="b">
        <v>0</v>
      </c>
      <c r="K9" s="14" t="b">
        <v>0</v>
      </c>
      <c r="L9" s="14" t="b">
        <v>0</v>
      </c>
      <c r="M9" s="14" t="b">
        <v>1</v>
      </c>
      <c r="N9" s="14" t="b">
        <v>0</v>
      </c>
      <c r="O9" s="14" t="b">
        <v>1</v>
      </c>
      <c r="P9" s="14" t="b">
        <v>0</v>
      </c>
      <c r="Q9" s="13">
        <f t="shared" si="0"/>
        <v>2</v>
      </c>
    </row>
    <row r="10" spans="1:17" ht="16.2" x14ac:dyDescent="0.3">
      <c r="A10" s="13" t="s">
        <v>70</v>
      </c>
      <c r="B10" s="13" t="s">
        <v>71</v>
      </c>
      <c r="C10" s="13" t="s">
        <v>72</v>
      </c>
      <c r="D10" s="13" t="s">
        <v>73</v>
      </c>
      <c r="E10" s="13" t="s">
        <v>74</v>
      </c>
      <c r="F10" s="13" t="s">
        <v>75</v>
      </c>
      <c r="G10" s="14" t="b">
        <v>1</v>
      </c>
      <c r="H10" s="14" t="b">
        <v>0</v>
      </c>
      <c r="I10" s="14" t="b">
        <v>0</v>
      </c>
      <c r="J10" s="14" t="b">
        <v>1</v>
      </c>
      <c r="K10" s="14" t="b">
        <v>0</v>
      </c>
      <c r="L10" s="14" t="b">
        <v>0</v>
      </c>
      <c r="M10" s="14" t="b">
        <v>0</v>
      </c>
      <c r="N10" s="14" t="b">
        <v>0</v>
      </c>
      <c r="O10" s="14" t="b">
        <v>0</v>
      </c>
      <c r="P10" s="14" t="b">
        <v>0</v>
      </c>
      <c r="Q10" s="13">
        <f t="shared" si="0"/>
        <v>1</v>
      </c>
    </row>
    <row r="11" spans="1:17" ht="16.2" x14ac:dyDescent="0.3">
      <c r="A11" s="13" t="s">
        <v>78</v>
      </c>
      <c r="B11" s="1"/>
      <c r="C11" s="1"/>
      <c r="D11" s="1"/>
      <c r="E11" s="1"/>
      <c r="F11" s="1"/>
      <c r="G11" s="2"/>
      <c r="H11" s="2" t="b">
        <v>0</v>
      </c>
      <c r="I11" s="2" t="b">
        <v>0</v>
      </c>
      <c r="J11" s="2" t="b">
        <v>0</v>
      </c>
      <c r="K11" s="2" t="b">
        <v>0</v>
      </c>
      <c r="L11" s="2" t="b">
        <v>0</v>
      </c>
      <c r="M11" s="2" t="b">
        <v>1</v>
      </c>
      <c r="N11" s="2" t="b">
        <v>0</v>
      </c>
      <c r="O11" s="2" t="b">
        <v>0</v>
      </c>
      <c r="P11" s="2" t="b">
        <v>0</v>
      </c>
      <c r="Q11" s="13">
        <f t="shared" si="0"/>
        <v>1</v>
      </c>
    </row>
    <row r="12" spans="1:17" ht="12.6" hidden="1" x14ac:dyDescent="0.2">
      <c r="A12" s="5" t="s">
        <v>81</v>
      </c>
      <c r="B12" s="5" t="s">
        <v>82</v>
      </c>
      <c r="C12" s="5" t="s">
        <v>83</v>
      </c>
      <c r="D12" s="5" t="s">
        <v>84</v>
      </c>
      <c r="E12" s="5" t="s">
        <v>74</v>
      </c>
      <c r="F12" s="5" t="s">
        <v>75</v>
      </c>
      <c r="G12" s="6" t="b">
        <v>0</v>
      </c>
      <c r="H12" s="6" t="b">
        <v>0</v>
      </c>
      <c r="I12" s="6" t="b">
        <v>0</v>
      </c>
      <c r="J12" s="6" t="b">
        <v>0</v>
      </c>
      <c r="K12" s="6" t="b">
        <v>0</v>
      </c>
      <c r="L12" s="6" t="b">
        <v>0</v>
      </c>
      <c r="M12" s="6" t="b">
        <v>0</v>
      </c>
      <c r="N12" s="6" t="b">
        <v>0</v>
      </c>
      <c r="O12" s="6" t="b">
        <v>0</v>
      </c>
      <c r="P12" s="6" t="b">
        <v>0</v>
      </c>
      <c r="Q12" s="5">
        <f t="shared" si="0"/>
        <v>0</v>
      </c>
    </row>
    <row r="13" spans="1:17" ht="16.2" x14ac:dyDescent="0.3">
      <c r="A13" s="13" t="s">
        <v>85</v>
      </c>
      <c r="B13" s="13" t="s">
        <v>86</v>
      </c>
      <c r="C13" s="13" t="s">
        <v>87</v>
      </c>
      <c r="D13" s="13" t="s">
        <v>88</v>
      </c>
      <c r="E13" s="13" t="s">
        <v>45</v>
      </c>
      <c r="F13" s="13" t="s">
        <v>46</v>
      </c>
      <c r="G13" s="14" t="b">
        <v>1</v>
      </c>
      <c r="H13" s="14" t="b">
        <v>0</v>
      </c>
      <c r="I13" s="14" t="b">
        <v>0</v>
      </c>
      <c r="J13" s="14" t="b">
        <v>0</v>
      </c>
      <c r="K13" s="14" t="b">
        <v>1</v>
      </c>
      <c r="L13" s="14" t="b">
        <v>0</v>
      </c>
      <c r="M13" s="14" t="b">
        <v>1</v>
      </c>
      <c r="N13" s="14" t="b">
        <v>0</v>
      </c>
      <c r="O13" s="36" t="b">
        <v>1</v>
      </c>
      <c r="P13" s="14" t="b">
        <v>1</v>
      </c>
      <c r="Q13" s="13">
        <f t="shared" si="0"/>
        <v>4</v>
      </c>
    </row>
    <row r="14" spans="1:17" ht="16.2" x14ac:dyDescent="0.3">
      <c r="A14" s="13" t="s">
        <v>90</v>
      </c>
      <c r="B14" s="13"/>
      <c r="C14" s="13"/>
      <c r="D14" s="13" t="s">
        <v>91</v>
      </c>
      <c r="E14" s="13" t="s">
        <v>27</v>
      </c>
      <c r="F14" s="13" t="s">
        <v>28</v>
      </c>
      <c r="G14" s="14" t="b">
        <v>1</v>
      </c>
      <c r="H14" s="14" t="b">
        <v>1</v>
      </c>
      <c r="I14" s="14" t="b">
        <v>0</v>
      </c>
      <c r="J14" s="14" t="b">
        <v>0</v>
      </c>
      <c r="K14" s="14" t="b">
        <v>0</v>
      </c>
      <c r="L14" s="14" t="b">
        <v>1</v>
      </c>
      <c r="M14" s="14" t="b">
        <v>0</v>
      </c>
      <c r="N14" s="14" t="b">
        <v>0</v>
      </c>
      <c r="O14" s="14" t="b">
        <v>0</v>
      </c>
      <c r="P14" s="36" t="b">
        <v>1</v>
      </c>
      <c r="Q14" s="13">
        <f t="shared" si="0"/>
        <v>3</v>
      </c>
    </row>
    <row r="15" spans="1:17" ht="16.2" x14ac:dyDescent="0.3">
      <c r="A15" s="13" t="s">
        <v>94</v>
      </c>
      <c r="B15" s="13" t="s">
        <v>95</v>
      </c>
      <c r="C15" s="13" t="s">
        <v>96</v>
      </c>
      <c r="D15" s="13" t="s">
        <v>97</v>
      </c>
      <c r="E15" s="13" t="s">
        <v>27</v>
      </c>
      <c r="F15" s="13" t="s">
        <v>28</v>
      </c>
      <c r="G15" s="14" t="b">
        <v>0</v>
      </c>
      <c r="H15" s="14" t="b">
        <v>0</v>
      </c>
      <c r="I15" s="14" t="b">
        <v>0</v>
      </c>
      <c r="J15" s="14" t="b">
        <v>0</v>
      </c>
      <c r="K15" s="14" t="b">
        <v>0</v>
      </c>
      <c r="L15" s="14" t="b">
        <v>1</v>
      </c>
      <c r="M15" s="14" t="b">
        <v>0</v>
      </c>
      <c r="N15" s="14" t="b">
        <v>0</v>
      </c>
      <c r="O15" s="14" t="b">
        <v>0</v>
      </c>
      <c r="P15" s="14" t="b">
        <v>0</v>
      </c>
      <c r="Q15" s="13">
        <f t="shared" si="0"/>
        <v>1</v>
      </c>
    </row>
    <row r="16" spans="1:17" ht="12.6" hidden="1" x14ac:dyDescent="0.2">
      <c r="A16" s="5" t="s">
        <v>99</v>
      </c>
      <c r="C16" s="19">
        <v>7572430722</v>
      </c>
      <c r="G16" s="6" t="b">
        <v>0</v>
      </c>
      <c r="H16" s="6" t="b">
        <v>0</v>
      </c>
      <c r="I16" s="6" t="b">
        <v>0</v>
      </c>
      <c r="J16" s="6" t="b">
        <v>0</v>
      </c>
      <c r="K16" s="6" t="b">
        <v>0</v>
      </c>
      <c r="L16" s="6" t="b">
        <v>0</v>
      </c>
      <c r="M16" s="6" t="b">
        <v>0</v>
      </c>
      <c r="N16" s="6" t="b">
        <v>0</v>
      </c>
      <c r="O16" s="6" t="b">
        <v>0</v>
      </c>
      <c r="P16" s="6" t="b">
        <v>0</v>
      </c>
      <c r="Q16" s="5">
        <f t="shared" si="0"/>
        <v>0</v>
      </c>
    </row>
    <row r="17" spans="1:17" ht="16.2" x14ac:dyDescent="0.3">
      <c r="A17" s="13" t="s">
        <v>100</v>
      </c>
      <c r="B17" s="13" t="s">
        <v>101</v>
      </c>
      <c r="C17" s="13" t="s">
        <v>102</v>
      </c>
      <c r="D17" s="13" t="s">
        <v>103</v>
      </c>
      <c r="E17" s="13" t="s">
        <v>104</v>
      </c>
      <c r="F17" s="13" t="s">
        <v>75</v>
      </c>
      <c r="G17" s="14" t="b">
        <v>1</v>
      </c>
      <c r="H17" s="14" t="b">
        <v>0</v>
      </c>
      <c r="I17" s="14" t="b">
        <v>1</v>
      </c>
      <c r="J17" s="14" t="b">
        <v>1</v>
      </c>
      <c r="K17" s="14" t="b">
        <v>0</v>
      </c>
      <c r="L17" s="14" t="b">
        <v>1</v>
      </c>
      <c r="M17" s="36" t="b">
        <v>1</v>
      </c>
      <c r="N17" s="14" t="b">
        <v>0</v>
      </c>
      <c r="O17" s="14" t="b">
        <v>1</v>
      </c>
      <c r="P17" s="14" t="b">
        <v>0</v>
      </c>
      <c r="Q17" s="13">
        <f t="shared" si="0"/>
        <v>5</v>
      </c>
    </row>
    <row r="18" spans="1:17" ht="12.6" hidden="1" x14ac:dyDescent="0.2">
      <c r="A18" s="5" t="s">
        <v>106</v>
      </c>
      <c r="B18" s="5" t="s">
        <v>107</v>
      </c>
      <c r="C18" s="5" t="s">
        <v>108</v>
      </c>
      <c r="D18" s="5" t="s">
        <v>109</v>
      </c>
      <c r="E18" s="5" t="s">
        <v>74</v>
      </c>
      <c r="F18" s="5" t="s">
        <v>75</v>
      </c>
      <c r="G18" s="6" t="b">
        <v>0</v>
      </c>
      <c r="H18" s="6" t="b">
        <v>0</v>
      </c>
      <c r="I18" s="6" t="b">
        <v>0</v>
      </c>
      <c r="J18" s="6" t="b">
        <v>0</v>
      </c>
      <c r="K18" s="6" t="b">
        <v>0</v>
      </c>
      <c r="L18" s="6" t="b">
        <v>0</v>
      </c>
      <c r="M18" s="6" t="b">
        <v>0</v>
      </c>
      <c r="N18" s="6" t="b">
        <v>0</v>
      </c>
      <c r="O18" s="6" t="b">
        <v>0</v>
      </c>
      <c r="P18" s="6" t="b">
        <v>0</v>
      </c>
      <c r="Q18" s="5">
        <f t="shared" si="0"/>
        <v>0</v>
      </c>
    </row>
    <row r="19" spans="1:17" ht="16.2" x14ac:dyDescent="0.3">
      <c r="A19" s="13" t="s">
        <v>110</v>
      </c>
      <c r="B19" s="13" t="s">
        <v>111</v>
      </c>
      <c r="C19" s="13" t="s">
        <v>112</v>
      </c>
      <c r="D19" s="13" t="s">
        <v>113</v>
      </c>
      <c r="E19" s="13" t="s">
        <v>104</v>
      </c>
      <c r="F19" s="13" t="s">
        <v>75</v>
      </c>
      <c r="G19" s="14" t="b">
        <v>1</v>
      </c>
      <c r="H19" s="14" t="b">
        <v>0</v>
      </c>
      <c r="I19" s="14" t="b">
        <v>1</v>
      </c>
      <c r="J19" s="14" t="b">
        <v>0</v>
      </c>
      <c r="K19" s="14" t="b">
        <v>0</v>
      </c>
      <c r="L19" s="14" t="b">
        <v>0</v>
      </c>
      <c r="M19" s="14" t="b">
        <v>0</v>
      </c>
      <c r="N19" s="14" t="b">
        <v>0</v>
      </c>
      <c r="O19" s="14" t="b">
        <v>0</v>
      </c>
      <c r="P19" s="14" t="b">
        <v>0</v>
      </c>
      <c r="Q19" s="13">
        <f t="shared" si="0"/>
        <v>1</v>
      </c>
    </row>
    <row r="20" spans="1:17" ht="16.2" x14ac:dyDescent="0.3">
      <c r="A20" s="13" t="s">
        <v>115</v>
      </c>
      <c r="B20" s="13"/>
      <c r="C20" s="13"/>
      <c r="D20" s="13"/>
      <c r="E20" s="13"/>
      <c r="F20" s="13"/>
      <c r="G20" s="14"/>
      <c r="H20" s="14" t="b">
        <v>0</v>
      </c>
      <c r="I20" s="14" t="b">
        <v>0</v>
      </c>
      <c r="J20" s="14" t="b">
        <v>0</v>
      </c>
      <c r="K20" s="14" t="b">
        <v>1</v>
      </c>
      <c r="L20" s="14" t="b">
        <v>0</v>
      </c>
      <c r="M20" s="14" t="b">
        <v>0</v>
      </c>
      <c r="N20" s="14" t="b">
        <v>0</v>
      </c>
      <c r="O20" s="14" t="b">
        <v>0</v>
      </c>
      <c r="P20" s="14" t="b">
        <v>0</v>
      </c>
      <c r="Q20" s="13">
        <f t="shared" si="0"/>
        <v>1</v>
      </c>
    </row>
    <row r="21" spans="1:17" ht="16.2" x14ac:dyDescent="0.3">
      <c r="A21" s="13" t="s">
        <v>117</v>
      </c>
      <c r="B21" s="13"/>
      <c r="C21" s="13"/>
      <c r="D21" s="13"/>
      <c r="E21" s="13"/>
      <c r="F21" s="13"/>
      <c r="G21" s="14"/>
      <c r="H21" s="14" t="b">
        <v>0</v>
      </c>
      <c r="I21" s="14" t="b">
        <v>0</v>
      </c>
      <c r="J21" s="14" t="b">
        <v>0</v>
      </c>
      <c r="K21" s="14" t="b">
        <v>1</v>
      </c>
      <c r="L21" s="14" t="b">
        <v>0</v>
      </c>
      <c r="M21" s="14" t="b">
        <v>0</v>
      </c>
      <c r="N21" s="14" t="b">
        <v>0</v>
      </c>
      <c r="O21" s="14" t="b">
        <v>0</v>
      </c>
      <c r="P21" s="14" t="b">
        <v>0</v>
      </c>
      <c r="Q21" s="13">
        <f t="shared" si="0"/>
        <v>1</v>
      </c>
    </row>
    <row r="22" spans="1:17" ht="12.6" hidden="1" x14ac:dyDescent="0.2">
      <c r="A22" s="5" t="s">
        <v>120</v>
      </c>
      <c r="B22" s="5" t="s">
        <v>121</v>
      </c>
      <c r="C22" s="5" t="s">
        <v>122</v>
      </c>
      <c r="D22" s="5" t="s">
        <v>123</v>
      </c>
      <c r="E22" s="5" t="s">
        <v>74</v>
      </c>
      <c r="F22" s="5" t="s">
        <v>75</v>
      </c>
      <c r="G22" s="6" t="b">
        <v>0</v>
      </c>
      <c r="H22" s="6" t="b">
        <v>0</v>
      </c>
      <c r="I22" s="6" t="b">
        <v>0</v>
      </c>
      <c r="J22" s="6" t="b">
        <v>0</v>
      </c>
      <c r="K22" s="6" t="b">
        <v>0</v>
      </c>
      <c r="L22" s="6" t="b">
        <v>0</v>
      </c>
      <c r="M22" s="6" t="b">
        <v>0</v>
      </c>
      <c r="N22" s="6" t="b">
        <v>0</v>
      </c>
      <c r="O22" s="6" t="b">
        <v>0</v>
      </c>
      <c r="P22" s="6" t="b">
        <v>0</v>
      </c>
      <c r="Q22" s="5">
        <f t="shared" si="0"/>
        <v>0</v>
      </c>
    </row>
    <row r="23" spans="1:17" ht="16.2" x14ac:dyDescent="0.3">
      <c r="A23" s="13" t="s">
        <v>124</v>
      </c>
      <c r="B23" s="13"/>
      <c r="C23" s="13"/>
      <c r="D23" s="13"/>
      <c r="E23" s="13"/>
      <c r="F23" s="13"/>
      <c r="G23" s="14"/>
      <c r="H23" s="14" t="b">
        <v>0</v>
      </c>
      <c r="I23" s="14" t="b">
        <v>0</v>
      </c>
      <c r="J23" s="14" t="b">
        <v>0</v>
      </c>
      <c r="K23" s="14" t="b">
        <v>0</v>
      </c>
      <c r="L23" s="14" t="b">
        <v>1</v>
      </c>
      <c r="M23" s="14" t="b">
        <v>0</v>
      </c>
      <c r="N23" s="14" t="b">
        <v>0</v>
      </c>
      <c r="O23" s="14" t="b">
        <v>0</v>
      </c>
      <c r="P23" s="14" t="b">
        <v>0</v>
      </c>
      <c r="Q23" s="13">
        <f t="shared" si="0"/>
        <v>1</v>
      </c>
    </row>
    <row r="24" spans="1:17" ht="12.6" hidden="1" x14ac:dyDescent="0.2">
      <c r="A24" s="5" t="s">
        <v>126</v>
      </c>
      <c r="B24" s="5" t="s">
        <v>127</v>
      </c>
      <c r="C24" s="5" t="s">
        <v>128</v>
      </c>
      <c r="D24" s="5" t="s">
        <v>129</v>
      </c>
      <c r="E24" s="5" t="s">
        <v>104</v>
      </c>
      <c r="F24" s="5" t="s">
        <v>75</v>
      </c>
      <c r="G24" s="6" t="b">
        <v>0</v>
      </c>
      <c r="H24" s="6" t="b">
        <v>0</v>
      </c>
      <c r="I24" s="6" t="b">
        <v>0</v>
      </c>
      <c r="J24" s="6" t="b">
        <v>0</v>
      </c>
      <c r="K24" s="6" t="b">
        <v>0</v>
      </c>
      <c r="L24" s="6" t="b">
        <v>0</v>
      </c>
      <c r="M24" s="6" t="b">
        <v>0</v>
      </c>
      <c r="N24" s="6" t="b">
        <v>0</v>
      </c>
      <c r="O24" s="6" t="b">
        <v>0</v>
      </c>
      <c r="P24" s="6" t="b">
        <v>0</v>
      </c>
      <c r="Q24" s="5">
        <f t="shared" si="0"/>
        <v>0</v>
      </c>
    </row>
    <row r="25" spans="1:17" ht="16.2" x14ac:dyDescent="0.3">
      <c r="A25" s="13" t="s">
        <v>130</v>
      </c>
      <c r="B25" s="13"/>
      <c r="C25" s="13"/>
      <c r="D25" s="13" t="s">
        <v>131</v>
      </c>
      <c r="E25" s="13" t="s">
        <v>132</v>
      </c>
      <c r="F25" s="13" t="s">
        <v>133</v>
      </c>
      <c r="G25" s="14" t="b">
        <v>1</v>
      </c>
      <c r="H25" s="14" t="b">
        <v>0</v>
      </c>
      <c r="I25" s="14" t="b">
        <v>0</v>
      </c>
      <c r="J25" s="14" t="b">
        <v>0</v>
      </c>
      <c r="K25" s="14" t="b">
        <v>0</v>
      </c>
      <c r="L25" s="14" t="b">
        <v>0</v>
      </c>
      <c r="M25" s="14" t="b">
        <v>0</v>
      </c>
      <c r="N25" s="14" t="b">
        <v>0</v>
      </c>
      <c r="O25" s="14" t="b">
        <v>1</v>
      </c>
      <c r="P25" s="14" t="b">
        <v>0</v>
      </c>
      <c r="Q25" s="13">
        <f t="shared" si="0"/>
        <v>1</v>
      </c>
    </row>
    <row r="26" spans="1:17" ht="16.2" x14ac:dyDescent="0.3">
      <c r="A26" s="13" t="s">
        <v>136</v>
      </c>
      <c r="B26" s="13" t="s">
        <v>137</v>
      </c>
      <c r="C26" s="13" t="s">
        <v>138</v>
      </c>
      <c r="D26" s="13" t="s">
        <v>139</v>
      </c>
      <c r="E26" s="13" t="s">
        <v>104</v>
      </c>
      <c r="F26" s="13" t="s">
        <v>75</v>
      </c>
      <c r="G26" s="14" t="b">
        <v>1</v>
      </c>
      <c r="H26" s="14" t="b">
        <v>0</v>
      </c>
      <c r="I26" s="14" t="b">
        <v>0</v>
      </c>
      <c r="J26" s="14" t="b">
        <v>1</v>
      </c>
      <c r="K26" s="14" t="b">
        <v>0</v>
      </c>
      <c r="L26" s="14" t="b">
        <v>1</v>
      </c>
      <c r="M26" s="14" t="b">
        <v>0</v>
      </c>
      <c r="N26" s="14" t="b">
        <v>0</v>
      </c>
      <c r="O26" s="36" t="b">
        <v>1</v>
      </c>
      <c r="P26" s="14" t="b">
        <v>0</v>
      </c>
      <c r="Q26" s="13">
        <f t="shared" si="0"/>
        <v>3</v>
      </c>
    </row>
    <row r="27" spans="1:17" ht="12.6" hidden="1" x14ac:dyDescent="0.2">
      <c r="A27" s="5" t="s">
        <v>141</v>
      </c>
      <c r="B27" s="5" t="s">
        <v>142</v>
      </c>
      <c r="C27" s="5" t="s">
        <v>143</v>
      </c>
      <c r="D27" s="5" t="s">
        <v>144</v>
      </c>
      <c r="E27" s="5" t="s">
        <v>74</v>
      </c>
      <c r="F27" s="5" t="s">
        <v>75</v>
      </c>
      <c r="G27" s="6" t="b">
        <v>0</v>
      </c>
      <c r="H27" s="6" t="b">
        <v>0</v>
      </c>
      <c r="I27" s="6" t="b">
        <v>0</v>
      </c>
      <c r="J27" s="6" t="b">
        <v>0</v>
      </c>
      <c r="K27" s="6" t="b">
        <v>0</v>
      </c>
      <c r="L27" s="6" t="b">
        <v>0</v>
      </c>
      <c r="M27" s="6" t="b">
        <v>0</v>
      </c>
      <c r="N27" s="6" t="b">
        <v>0</v>
      </c>
      <c r="O27" s="6" t="b">
        <v>0</v>
      </c>
      <c r="P27" s="6" t="b">
        <v>0</v>
      </c>
      <c r="Q27" s="5">
        <f t="shared" si="0"/>
        <v>0</v>
      </c>
    </row>
    <row r="28" spans="1:17" ht="16.2" x14ac:dyDescent="0.3">
      <c r="A28" s="13" t="s">
        <v>145</v>
      </c>
      <c r="B28" s="13" t="s">
        <v>146</v>
      </c>
      <c r="C28" s="13" t="s">
        <v>147</v>
      </c>
      <c r="D28" s="13" t="s">
        <v>148</v>
      </c>
      <c r="E28" s="13" t="s">
        <v>33</v>
      </c>
      <c r="F28" s="13" t="s">
        <v>34</v>
      </c>
      <c r="G28" s="14" t="b">
        <v>1</v>
      </c>
      <c r="H28" s="14" t="b">
        <v>0</v>
      </c>
      <c r="I28" s="14" t="b">
        <v>1</v>
      </c>
      <c r="J28" s="14" t="b">
        <v>0</v>
      </c>
      <c r="K28" s="14" t="b">
        <v>0</v>
      </c>
      <c r="L28" s="14" t="b">
        <v>0</v>
      </c>
      <c r="M28" s="14" t="b">
        <v>0</v>
      </c>
      <c r="N28" s="14" t="b">
        <v>0</v>
      </c>
      <c r="O28" s="14" t="b">
        <v>0</v>
      </c>
      <c r="P28" s="14" t="b">
        <v>0</v>
      </c>
      <c r="Q28" s="13">
        <f t="shared" si="0"/>
        <v>1</v>
      </c>
    </row>
    <row r="29" spans="1:17" ht="16.2" x14ac:dyDescent="0.3">
      <c r="A29" s="13" t="s">
        <v>150</v>
      </c>
      <c r="B29" s="1"/>
      <c r="C29" s="1"/>
      <c r="D29" s="1"/>
      <c r="E29" s="1"/>
      <c r="F29" s="1"/>
      <c r="G29" s="2"/>
      <c r="H29" s="2" t="b">
        <v>0</v>
      </c>
      <c r="I29" s="2" t="b">
        <v>0</v>
      </c>
      <c r="J29" s="2" t="b">
        <v>0</v>
      </c>
      <c r="K29" s="2" t="b">
        <v>0</v>
      </c>
      <c r="L29" s="2" t="b">
        <v>0</v>
      </c>
      <c r="M29" s="2" t="b">
        <v>1</v>
      </c>
      <c r="N29" s="2" t="b">
        <v>0</v>
      </c>
      <c r="O29" s="2" t="b">
        <v>0</v>
      </c>
      <c r="P29" s="2" t="b">
        <v>0</v>
      </c>
      <c r="Q29" s="13">
        <f t="shared" si="0"/>
        <v>1</v>
      </c>
    </row>
    <row r="30" spans="1:17" ht="16.2" x14ac:dyDescent="0.3">
      <c r="A30" s="13" t="s">
        <v>152</v>
      </c>
      <c r="B30" s="13"/>
      <c r="C30" s="13"/>
      <c r="D30" s="13"/>
      <c r="E30" s="13"/>
      <c r="F30" s="13"/>
      <c r="G30" s="14"/>
      <c r="H30" s="14" t="b">
        <v>0</v>
      </c>
      <c r="I30" s="14" t="b">
        <v>0</v>
      </c>
      <c r="J30" s="14" t="b">
        <v>0</v>
      </c>
      <c r="K30" s="14" t="b">
        <v>0</v>
      </c>
      <c r="L30" s="14" t="b">
        <v>0</v>
      </c>
      <c r="M30" s="14" t="b">
        <v>1</v>
      </c>
      <c r="N30" s="14" t="b">
        <v>0</v>
      </c>
      <c r="O30" s="14" t="b">
        <v>0</v>
      </c>
      <c r="P30" s="14" t="b">
        <v>0</v>
      </c>
      <c r="Q30" s="13">
        <f t="shared" si="0"/>
        <v>1</v>
      </c>
    </row>
    <row r="31" spans="1:17" ht="12.6" hidden="1" x14ac:dyDescent="0.2">
      <c r="A31" s="5" t="s">
        <v>154</v>
      </c>
      <c r="B31" s="5" t="s">
        <v>155</v>
      </c>
      <c r="C31" s="5" t="s">
        <v>156</v>
      </c>
      <c r="D31" s="5" t="s">
        <v>157</v>
      </c>
      <c r="E31" s="5" t="s">
        <v>45</v>
      </c>
      <c r="F31" s="5" t="s">
        <v>46</v>
      </c>
      <c r="G31" s="6" t="b">
        <v>0</v>
      </c>
      <c r="H31" s="6" t="b">
        <v>0</v>
      </c>
      <c r="I31" s="6" t="b">
        <v>0</v>
      </c>
      <c r="J31" s="6" t="b">
        <v>0</v>
      </c>
      <c r="K31" s="6" t="b">
        <v>0</v>
      </c>
      <c r="L31" s="6" t="b">
        <v>0</v>
      </c>
      <c r="M31" s="6" t="b">
        <v>0</v>
      </c>
      <c r="N31" s="6" t="b">
        <v>0</v>
      </c>
      <c r="O31" s="6" t="b">
        <v>0</v>
      </c>
      <c r="P31" s="6" t="b">
        <v>0</v>
      </c>
      <c r="Q31" s="5">
        <f t="shared" si="0"/>
        <v>0</v>
      </c>
    </row>
    <row r="32" spans="1:17" ht="16.2" x14ac:dyDescent="0.3">
      <c r="A32" s="13" t="s">
        <v>158</v>
      </c>
      <c r="B32" s="13"/>
      <c r="C32" s="13"/>
      <c r="D32" s="13" t="s">
        <v>159</v>
      </c>
      <c r="E32" s="13" t="s">
        <v>27</v>
      </c>
      <c r="F32" s="13" t="s">
        <v>28</v>
      </c>
      <c r="G32" s="14" t="b">
        <v>1</v>
      </c>
      <c r="H32" s="14" t="b">
        <v>1</v>
      </c>
      <c r="I32" s="14" t="b">
        <v>0</v>
      </c>
      <c r="J32" s="14" t="b">
        <v>0</v>
      </c>
      <c r="K32" s="14" t="b">
        <v>0</v>
      </c>
      <c r="L32" s="14" t="b">
        <v>0</v>
      </c>
      <c r="M32" s="14" t="b">
        <v>0</v>
      </c>
      <c r="N32" s="14" t="b">
        <v>0</v>
      </c>
      <c r="O32" s="14" t="b">
        <v>0</v>
      </c>
      <c r="P32" s="14" t="b">
        <v>0</v>
      </c>
      <c r="Q32" s="13">
        <f t="shared" si="0"/>
        <v>1</v>
      </c>
    </row>
    <row r="33" spans="1:17" ht="16.2" x14ac:dyDescent="0.3">
      <c r="A33" s="13" t="s">
        <v>162</v>
      </c>
      <c r="B33" s="13"/>
      <c r="C33" s="13"/>
      <c r="D33" s="13"/>
      <c r="E33" s="13"/>
      <c r="F33" s="13"/>
      <c r="G33" s="14" t="s">
        <v>160</v>
      </c>
      <c r="H33" s="14" t="b">
        <v>0</v>
      </c>
      <c r="I33" s="14" t="b">
        <v>0</v>
      </c>
      <c r="J33" s="14" t="b">
        <v>1</v>
      </c>
      <c r="K33" s="14" t="b">
        <v>0</v>
      </c>
      <c r="L33" s="14" t="b">
        <v>0</v>
      </c>
      <c r="M33" s="14" t="b">
        <v>0</v>
      </c>
      <c r="N33" s="14" t="b">
        <v>0</v>
      </c>
      <c r="O33" s="14" t="b">
        <v>0</v>
      </c>
      <c r="P33" s="14" t="b">
        <v>0</v>
      </c>
      <c r="Q33" s="13">
        <f t="shared" si="0"/>
        <v>1</v>
      </c>
    </row>
    <row r="34" spans="1:17" ht="16.2" x14ac:dyDescent="0.3">
      <c r="A34" s="13" t="s">
        <v>164</v>
      </c>
      <c r="B34" s="13"/>
      <c r="C34" s="13"/>
      <c r="D34" s="13" t="s">
        <v>165</v>
      </c>
      <c r="E34" s="13" t="s">
        <v>132</v>
      </c>
      <c r="F34" s="13" t="s">
        <v>133</v>
      </c>
      <c r="G34" s="14" t="b">
        <v>1</v>
      </c>
      <c r="H34" s="14" t="b">
        <v>1</v>
      </c>
      <c r="I34" s="14" t="b">
        <v>0</v>
      </c>
      <c r="J34" s="14" t="b">
        <v>0</v>
      </c>
      <c r="K34" s="14" t="b">
        <v>0</v>
      </c>
      <c r="L34" s="14" t="b">
        <v>0</v>
      </c>
      <c r="M34" s="14" t="b">
        <v>0</v>
      </c>
      <c r="N34" s="14" t="b">
        <v>0</v>
      </c>
      <c r="O34" s="14" t="b">
        <v>0</v>
      </c>
      <c r="P34" s="14" t="b">
        <v>0</v>
      </c>
      <c r="Q34" s="13">
        <f t="shared" si="0"/>
        <v>1</v>
      </c>
    </row>
    <row r="35" spans="1:17" ht="16.2" x14ac:dyDescent="0.3">
      <c r="A35" s="13" t="s">
        <v>168</v>
      </c>
      <c r="B35" s="13" t="s">
        <v>169</v>
      </c>
      <c r="C35" s="13" t="s">
        <v>170</v>
      </c>
      <c r="D35" s="13" t="s">
        <v>171</v>
      </c>
      <c r="E35" s="13" t="s">
        <v>74</v>
      </c>
      <c r="F35" s="13" t="s">
        <v>75</v>
      </c>
      <c r="G35" s="14" t="b">
        <v>1</v>
      </c>
      <c r="H35" s="14" t="b">
        <v>0</v>
      </c>
      <c r="I35" s="14" t="b">
        <v>0</v>
      </c>
      <c r="J35" s="14" t="b">
        <v>1</v>
      </c>
      <c r="K35" s="14" t="b">
        <v>0</v>
      </c>
      <c r="L35" s="14" t="b">
        <v>0</v>
      </c>
      <c r="M35" s="14" t="b">
        <v>0</v>
      </c>
      <c r="N35" s="14" t="b">
        <v>0</v>
      </c>
      <c r="O35" s="14" t="b">
        <v>0</v>
      </c>
      <c r="P35" s="14" t="b">
        <v>0</v>
      </c>
      <c r="Q35" s="13">
        <f t="shared" si="0"/>
        <v>1</v>
      </c>
    </row>
    <row r="36" spans="1:17" ht="16.2" x14ac:dyDescent="0.3">
      <c r="A36" s="13" t="s">
        <v>172</v>
      </c>
      <c r="B36" s="13"/>
      <c r="C36" s="20">
        <f>4407537813245</f>
        <v>4407537813245</v>
      </c>
      <c r="D36" s="13" t="s">
        <v>173</v>
      </c>
      <c r="E36" s="13" t="s">
        <v>132</v>
      </c>
      <c r="F36" s="13"/>
      <c r="G36" s="14" t="b">
        <v>1</v>
      </c>
      <c r="H36" s="14" t="b">
        <v>0</v>
      </c>
      <c r="I36" s="14" t="b">
        <v>0</v>
      </c>
      <c r="J36" s="14" t="b">
        <v>1</v>
      </c>
      <c r="K36" s="14" t="b">
        <v>0</v>
      </c>
      <c r="L36" s="14" t="b">
        <v>0</v>
      </c>
      <c r="M36" s="14" t="b">
        <v>0</v>
      </c>
      <c r="N36" s="14" t="b">
        <v>0</v>
      </c>
      <c r="O36" s="14" t="b">
        <v>0</v>
      </c>
      <c r="P36" s="14" t="b">
        <v>0</v>
      </c>
      <c r="Q36" s="13">
        <f t="shared" si="0"/>
        <v>1</v>
      </c>
    </row>
    <row r="37" spans="1:17" ht="16.2" x14ac:dyDescent="0.3">
      <c r="A37" s="13" t="s">
        <v>343</v>
      </c>
      <c r="B37" s="13"/>
      <c r="C37" s="13"/>
      <c r="D37" s="13"/>
      <c r="E37" s="13"/>
      <c r="F37" s="13"/>
      <c r="G37" s="14"/>
      <c r="H37" s="14" t="b">
        <v>0</v>
      </c>
      <c r="I37" s="14" t="b">
        <v>0</v>
      </c>
      <c r="J37" s="14" t="b">
        <v>0</v>
      </c>
      <c r="K37" s="14" t="b">
        <v>0</v>
      </c>
      <c r="L37" s="14" t="b">
        <v>1</v>
      </c>
      <c r="M37" s="14" t="b">
        <v>1</v>
      </c>
      <c r="N37" s="14" t="b">
        <v>0</v>
      </c>
      <c r="O37" s="14" t="b">
        <v>0</v>
      </c>
      <c r="P37" s="14" t="b">
        <v>0</v>
      </c>
      <c r="Q37" s="13">
        <f t="shared" si="0"/>
        <v>2</v>
      </c>
    </row>
    <row r="38" spans="1:17" ht="16.2" x14ac:dyDescent="0.3">
      <c r="A38" s="13" t="s">
        <v>177</v>
      </c>
      <c r="B38" s="13"/>
      <c r="C38" s="13"/>
      <c r="D38" s="13" t="s">
        <v>178</v>
      </c>
      <c r="E38" s="13" t="s">
        <v>27</v>
      </c>
      <c r="F38" s="13" t="s">
        <v>28</v>
      </c>
      <c r="G38" s="14" t="b">
        <v>1</v>
      </c>
      <c r="H38" s="14" t="b">
        <v>1</v>
      </c>
      <c r="I38" s="14" t="b">
        <v>0</v>
      </c>
      <c r="J38" s="14" t="b">
        <v>0</v>
      </c>
      <c r="K38" s="14" t="b">
        <v>1</v>
      </c>
      <c r="L38" s="14" t="b">
        <v>0</v>
      </c>
      <c r="M38" s="36" t="b">
        <v>1</v>
      </c>
      <c r="N38" s="14" t="b">
        <v>0</v>
      </c>
      <c r="O38" s="14" t="b">
        <v>0</v>
      </c>
      <c r="P38" s="14" t="b">
        <v>0</v>
      </c>
      <c r="Q38" s="18">
        <f t="shared" si="0"/>
        <v>3</v>
      </c>
    </row>
    <row r="39" spans="1:17" ht="12.6" hidden="1" x14ac:dyDescent="0.2">
      <c r="A39" s="5" t="s">
        <v>180</v>
      </c>
      <c r="B39" s="5" t="s">
        <v>181</v>
      </c>
      <c r="C39" s="5" t="s">
        <v>182</v>
      </c>
      <c r="D39" s="5" t="s">
        <v>183</v>
      </c>
      <c r="E39" s="5" t="s">
        <v>45</v>
      </c>
      <c r="F39" s="5" t="s">
        <v>46</v>
      </c>
      <c r="G39" s="6" t="b">
        <v>0</v>
      </c>
      <c r="H39" s="6" t="b">
        <v>0</v>
      </c>
      <c r="I39" s="6" t="b">
        <v>0</v>
      </c>
      <c r="J39" s="6" t="b">
        <v>0</v>
      </c>
      <c r="K39" s="6" t="b">
        <v>0</v>
      </c>
      <c r="L39" s="6" t="b">
        <v>0</v>
      </c>
      <c r="M39" s="6" t="b">
        <v>0</v>
      </c>
      <c r="N39" s="6" t="b">
        <v>0</v>
      </c>
      <c r="O39" s="6" t="b">
        <v>0</v>
      </c>
      <c r="P39" s="6" t="b">
        <v>0</v>
      </c>
      <c r="Q39" s="5">
        <f t="shared" si="0"/>
        <v>0</v>
      </c>
    </row>
    <row r="40" spans="1:17" ht="12.6" hidden="1" x14ac:dyDescent="0.2">
      <c r="A40" s="5" t="s">
        <v>184</v>
      </c>
      <c r="C40" s="19">
        <v>7306084552</v>
      </c>
      <c r="D40" s="5" t="s">
        <v>185</v>
      </c>
      <c r="E40" s="5" t="s">
        <v>132</v>
      </c>
      <c r="G40" s="6" t="b">
        <v>0</v>
      </c>
      <c r="H40" s="6" t="b">
        <v>0</v>
      </c>
      <c r="I40" s="6" t="b">
        <v>0</v>
      </c>
      <c r="J40" s="6" t="b">
        <v>0</v>
      </c>
      <c r="K40" s="6" t="b">
        <v>0</v>
      </c>
      <c r="L40" s="6" t="b">
        <v>0</v>
      </c>
      <c r="M40" s="6" t="b">
        <v>0</v>
      </c>
      <c r="N40" s="6" t="b">
        <v>0</v>
      </c>
      <c r="O40" s="6" t="b">
        <v>0</v>
      </c>
      <c r="P40" s="6" t="b">
        <v>0</v>
      </c>
      <c r="Q40" s="5">
        <f t="shared" si="0"/>
        <v>0</v>
      </c>
    </row>
    <row r="41" spans="1:17" ht="16.2" x14ac:dyDescent="0.3">
      <c r="A41" s="13" t="s">
        <v>186</v>
      </c>
      <c r="B41" s="13" t="s">
        <v>187</v>
      </c>
      <c r="C41" s="13" t="s">
        <v>188</v>
      </c>
      <c r="D41" s="13" t="s">
        <v>189</v>
      </c>
      <c r="E41" s="13" t="s">
        <v>104</v>
      </c>
      <c r="F41" s="13" t="s">
        <v>75</v>
      </c>
      <c r="G41" s="14" t="b">
        <v>1</v>
      </c>
      <c r="H41" s="14" t="b">
        <v>0</v>
      </c>
      <c r="I41" s="14" t="b">
        <v>1</v>
      </c>
      <c r="J41" s="14" t="b">
        <v>0</v>
      </c>
      <c r="K41" s="14" t="b">
        <v>0</v>
      </c>
      <c r="L41" s="14" t="b">
        <v>0</v>
      </c>
      <c r="M41" s="14" t="b">
        <v>1</v>
      </c>
      <c r="N41" s="14" t="b">
        <v>0</v>
      </c>
      <c r="O41" s="14" t="b">
        <v>0</v>
      </c>
      <c r="P41" s="14" t="b">
        <v>0</v>
      </c>
      <c r="Q41" s="13">
        <f t="shared" si="0"/>
        <v>2</v>
      </c>
    </row>
    <row r="42" spans="1:17" ht="16.2" x14ac:dyDescent="0.3">
      <c r="A42" s="13" t="s">
        <v>191</v>
      </c>
      <c r="B42" s="13"/>
      <c r="C42" s="20">
        <f>447465765122</f>
        <v>447465765122</v>
      </c>
      <c r="D42" s="13" t="s">
        <v>192</v>
      </c>
      <c r="E42" s="13" t="s">
        <v>65</v>
      </c>
      <c r="F42" s="13"/>
      <c r="G42" s="14" t="b">
        <v>1</v>
      </c>
      <c r="H42" s="14" t="b">
        <v>0</v>
      </c>
      <c r="I42" s="14" t="b">
        <v>0</v>
      </c>
      <c r="J42" s="14" t="b">
        <v>1</v>
      </c>
      <c r="K42" s="14" t="b">
        <v>0</v>
      </c>
      <c r="L42" s="14" t="b">
        <v>1</v>
      </c>
      <c r="M42" s="14" t="b">
        <v>0</v>
      </c>
      <c r="N42" s="14" t="b">
        <v>0</v>
      </c>
      <c r="O42" s="14" t="b">
        <v>0</v>
      </c>
      <c r="P42" s="14" t="b">
        <v>0</v>
      </c>
      <c r="Q42" s="13">
        <f t="shared" si="0"/>
        <v>2</v>
      </c>
    </row>
    <row r="43" spans="1:17" ht="12.6" hidden="1" x14ac:dyDescent="0.2">
      <c r="A43" s="5" t="s">
        <v>194</v>
      </c>
      <c r="B43" s="5" t="s">
        <v>195</v>
      </c>
      <c r="C43" s="5" t="s">
        <v>196</v>
      </c>
      <c r="D43" s="5" t="s">
        <v>197</v>
      </c>
      <c r="E43" s="5" t="s">
        <v>74</v>
      </c>
      <c r="F43" s="5" t="s">
        <v>75</v>
      </c>
      <c r="G43" s="6" t="b">
        <v>1</v>
      </c>
      <c r="H43" s="6" t="b">
        <v>0</v>
      </c>
      <c r="I43" s="6" t="b">
        <v>0</v>
      </c>
      <c r="J43" s="6" t="b">
        <v>0</v>
      </c>
      <c r="K43" s="6" t="b">
        <v>0</v>
      </c>
      <c r="L43" s="6" t="b">
        <v>0</v>
      </c>
      <c r="M43" s="6" t="b">
        <v>0</v>
      </c>
      <c r="N43" s="6" t="b">
        <v>0</v>
      </c>
      <c r="O43" s="6" t="b">
        <v>0</v>
      </c>
      <c r="P43" s="6" t="b">
        <v>0</v>
      </c>
      <c r="Q43" s="5">
        <f t="shared" si="0"/>
        <v>0</v>
      </c>
    </row>
    <row r="44" spans="1:17" ht="16.2" x14ac:dyDescent="0.3">
      <c r="A44" s="13" t="s">
        <v>198</v>
      </c>
      <c r="B44" s="13"/>
      <c r="C44" s="13"/>
      <c r="D44" s="13"/>
      <c r="E44" s="13"/>
      <c r="F44" s="13"/>
      <c r="G44" s="14"/>
      <c r="H44" s="14" t="b">
        <v>0</v>
      </c>
      <c r="I44" s="14" t="b">
        <v>0</v>
      </c>
      <c r="J44" s="14" t="b">
        <v>0</v>
      </c>
      <c r="K44" s="14" t="b">
        <v>1</v>
      </c>
      <c r="L44" s="14" t="b">
        <v>0</v>
      </c>
      <c r="M44" s="14" t="b">
        <v>0</v>
      </c>
      <c r="N44" s="14" t="b">
        <v>0</v>
      </c>
      <c r="O44" s="14" t="b">
        <v>0</v>
      </c>
      <c r="P44" s="14" t="b">
        <v>0</v>
      </c>
      <c r="Q44" s="13">
        <f t="shared" si="0"/>
        <v>1</v>
      </c>
    </row>
    <row r="45" spans="1:17" ht="12.6" hidden="1" x14ac:dyDescent="0.2">
      <c r="A45" s="5" t="s">
        <v>200</v>
      </c>
      <c r="B45" s="5" t="s">
        <v>201</v>
      </c>
      <c r="C45" s="5" t="s">
        <v>202</v>
      </c>
      <c r="D45" s="5" t="s">
        <v>203</v>
      </c>
      <c r="E45" s="5" t="s">
        <v>33</v>
      </c>
      <c r="F45" s="5" t="s">
        <v>34</v>
      </c>
      <c r="G45" s="6" t="b">
        <v>0</v>
      </c>
      <c r="H45" s="6" t="b">
        <v>0</v>
      </c>
      <c r="I45" s="6" t="b">
        <v>0</v>
      </c>
      <c r="J45" s="6" t="b">
        <v>0</v>
      </c>
      <c r="K45" s="6" t="b">
        <v>0</v>
      </c>
      <c r="L45" s="6" t="b">
        <v>0</v>
      </c>
      <c r="M45" s="6" t="b">
        <v>0</v>
      </c>
      <c r="N45" s="6" t="b">
        <v>0</v>
      </c>
      <c r="O45" s="6" t="b">
        <v>0</v>
      </c>
      <c r="P45" s="6" t="b">
        <v>0</v>
      </c>
      <c r="Q45" s="5">
        <f t="shared" si="0"/>
        <v>0</v>
      </c>
    </row>
    <row r="46" spans="1:17" ht="16.2" x14ac:dyDescent="0.3">
      <c r="A46" s="13" t="s">
        <v>204</v>
      </c>
      <c r="B46" s="13"/>
      <c r="C46" s="13"/>
      <c r="D46" s="13" t="s">
        <v>205</v>
      </c>
      <c r="E46" s="13" t="s">
        <v>33</v>
      </c>
      <c r="F46" s="13" t="s">
        <v>34</v>
      </c>
      <c r="G46" s="14" t="b">
        <v>0</v>
      </c>
      <c r="H46" s="14" t="b">
        <v>0</v>
      </c>
      <c r="I46" s="14" t="b">
        <v>1</v>
      </c>
      <c r="J46" s="14" t="b">
        <v>0</v>
      </c>
      <c r="K46" s="14" t="b">
        <v>0</v>
      </c>
      <c r="L46" s="14" t="b">
        <v>0</v>
      </c>
      <c r="M46" s="14" t="b">
        <v>0</v>
      </c>
      <c r="N46" s="14" t="b">
        <v>0</v>
      </c>
      <c r="O46" s="14" t="b">
        <v>0</v>
      </c>
      <c r="P46" s="14" t="b">
        <v>1</v>
      </c>
      <c r="Q46" s="13">
        <f t="shared" si="0"/>
        <v>2</v>
      </c>
    </row>
    <row r="47" spans="1:17" ht="16.2" x14ac:dyDescent="0.3">
      <c r="A47" s="13" t="s">
        <v>206</v>
      </c>
      <c r="B47" s="13"/>
      <c r="C47" s="20">
        <v>7599463432</v>
      </c>
      <c r="D47" s="13" t="s">
        <v>207</v>
      </c>
      <c r="E47" s="13" t="s">
        <v>33</v>
      </c>
      <c r="F47" s="13"/>
      <c r="G47" s="14" t="b">
        <v>1</v>
      </c>
      <c r="H47" s="14" t="b">
        <v>0</v>
      </c>
      <c r="I47" s="14" t="b">
        <v>0</v>
      </c>
      <c r="J47" s="14" t="b">
        <v>1</v>
      </c>
      <c r="K47" s="14" t="b">
        <v>0</v>
      </c>
      <c r="L47" s="14" t="b">
        <v>0</v>
      </c>
      <c r="M47" s="14" t="b">
        <v>0</v>
      </c>
      <c r="N47" s="14" t="b">
        <v>0</v>
      </c>
      <c r="O47" s="14" t="b">
        <v>0</v>
      </c>
      <c r="P47" s="14" t="b">
        <v>0</v>
      </c>
      <c r="Q47" s="13">
        <f t="shared" si="0"/>
        <v>1</v>
      </c>
    </row>
    <row r="48" spans="1:17" ht="12.6" hidden="1" x14ac:dyDescent="0.2">
      <c r="A48" s="5" t="s">
        <v>209</v>
      </c>
      <c r="B48" s="5" t="s">
        <v>210</v>
      </c>
      <c r="C48" s="5" t="s">
        <v>211</v>
      </c>
      <c r="D48" s="5" t="s">
        <v>212</v>
      </c>
      <c r="E48" s="5" t="s">
        <v>45</v>
      </c>
      <c r="F48" s="5" t="s">
        <v>46</v>
      </c>
      <c r="G48" s="6" t="b">
        <v>0</v>
      </c>
      <c r="H48" s="6" t="b">
        <v>0</v>
      </c>
      <c r="I48" s="6" t="b">
        <v>0</v>
      </c>
      <c r="J48" s="6" t="b">
        <v>0</v>
      </c>
      <c r="K48" s="6" t="b">
        <v>0</v>
      </c>
      <c r="L48" s="6" t="b">
        <v>0</v>
      </c>
      <c r="M48" s="6" t="b">
        <v>0</v>
      </c>
      <c r="N48" s="6" t="b">
        <v>0</v>
      </c>
      <c r="O48" s="6" t="b">
        <v>0</v>
      </c>
      <c r="P48" s="6" t="b">
        <v>0</v>
      </c>
      <c r="Q48" s="5">
        <f t="shared" si="0"/>
        <v>0</v>
      </c>
    </row>
    <row r="49" spans="1:17" ht="12.6" hidden="1" x14ac:dyDescent="0.2">
      <c r="A49" s="5" t="s">
        <v>213</v>
      </c>
      <c r="B49" s="5" t="s">
        <v>214</v>
      </c>
      <c r="C49" s="5" t="s">
        <v>215</v>
      </c>
      <c r="D49" s="5" t="s">
        <v>216</v>
      </c>
      <c r="E49" s="5" t="s">
        <v>33</v>
      </c>
      <c r="F49" s="5" t="s">
        <v>34</v>
      </c>
      <c r="G49" s="6" t="b">
        <v>0</v>
      </c>
      <c r="H49" s="6" t="b">
        <v>0</v>
      </c>
      <c r="I49" s="6" t="b">
        <v>0</v>
      </c>
      <c r="J49" s="6" t="b">
        <v>0</v>
      </c>
      <c r="K49" s="6" t="b">
        <v>0</v>
      </c>
      <c r="L49" s="6" t="b">
        <v>0</v>
      </c>
      <c r="M49" s="6" t="b">
        <v>0</v>
      </c>
      <c r="N49" s="6" t="b">
        <v>0</v>
      </c>
      <c r="O49" s="6" t="b">
        <v>0</v>
      </c>
      <c r="P49" s="6" t="b">
        <v>0</v>
      </c>
      <c r="Q49" s="5">
        <f t="shared" si="0"/>
        <v>0</v>
      </c>
    </row>
    <row r="50" spans="1:17" ht="16.2" x14ac:dyDescent="0.3">
      <c r="A50" s="13" t="s">
        <v>217</v>
      </c>
      <c r="B50" s="13" t="s">
        <v>218</v>
      </c>
      <c r="C50" s="13" t="s">
        <v>219</v>
      </c>
      <c r="D50" s="13" t="s">
        <v>220</v>
      </c>
      <c r="E50" s="13" t="s">
        <v>74</v>
      </c>
      <c r="F50" s="13" t="s">
        <v>75</v>
      </c>
      <c r="G50" s="14" t="b">
        <v>1</v>
      </c>
      <c r="H50" s="14" t="b">
        <v>0</v>
      </c>
      <c r="I50" s="14" t="b">
        <v>0</v>
      </c>
      <c r="J50" s="14" t="b">
        <v>1</v>
      </c>
      <c r="K50" s="14" t="b">
        <v>0</v>
      </c>
      <c r="L50" s="14" t="b">
        <v>0</v>
      </c>
      <c r="M50" s="14" t="b">
        <v>0</v>
      </c>
      <c r="N50" s="14" t="b">
        <v>0</v>
      </c>
      <c r="O50" s="14" t="b">
        <v>0</v>
      </c>
      <c r="P50" s="14" t="b">
        <v>0</v>
      </c>
      <c r="Q50" s="13">
        <f t="shared" si="0"/>
        <v>1</v>
      </c>
    </row>
    <row r="51" spans="1:17" ht="16.2" x14ac:dyDescent="0.3">
      <c r="A51" s="13" t="s">
        <v>222</v>
      </c>
      <c r="B51" s="13"/>
      <c r="C51" s="13"/>
      <c r="D51" s="13" t="s">
        <v>223</v>
      </c>
      <c r="E51" s="13" t="s">
        <v>27</v>
      </c>
      <c r="F51" s="13" t="s">
        <v>28</v>
      </c>
      <c r="G51" s="14" t="b">
        <v>1</v>
      </c>
      <c r="H51" s="14" t="b">
        <v>1</v>
      </c>
      <c r="I51" s="14" t="b">
        <v>0</v>
      </c>
      <c r="J51" s="14" t="b">
        <v>0</v>
      </c>
      <c r="K51" s="14" t="b">
        <v>0</v>
      </c>
      <c r="L51" s="14" t="b">
        <v>0</v>
      </c>
      <c r="M51" s="14" t="b">
        <v>0</v>
      </c>
      <c r="N51" s="14" t="b">
        <v>0</v>
      </c>
      <c r="O51" s="14" t="b">
        <v>0</v>
      </c>
      <c r="P51" s="14" t="b">
        <v>0</v>
      </c>
      <c r="Q51" s="13">
        <f t="shared" si="0"/>
        <v>1</v>
      </c>
    </row>
    <row r="52" spans="1:17" ht="16.2" x14ac:dyDescent="0.3">
      <c r="A52" s="13" t="s">
        <v>225</v>
      </c>
      <c r="B52" s="13" t="s">
        <v>226</v>
      </c>
      <c r="C52" s="13" t="s">
        <v>227</v>
      </c>
      <c r="D52" s="13" t="s">
        <v>228</v>
      </c>
      <c r="E52" s="13" t="s">
        <v>132</v>
      </c>
      <c r="F52" s="13" t="s">
        <v>133</v>
      </c>
      <c r="G52" s="14" t="b">
        <v>1</v>
      </c>
      <c r="H52" s="14" t="b">
        <v>0</v>
      </c>
      <c r="I52" s="14" t="b">
        <v>0</v>
      </c>
      <c r="J52" s="14" t="b">
        <v>1</v>
      </c>
      <c r="K52" s="14" t="b">
        <v>0</v>
      </c>
      <c r="L52" s="14" t="b">
        <v>0</v>
      </c>
      <c r="M52" s="14" t="b">
        <v>0</v>
      </c>
      <c r="N52" s="14" t="b">
        <v>0</v>
      </c>
      <c r="O52" s="14" t="b">
        <v>0</v>
      </c>
      <c r="P52" s="14" t="b">
        <v>0</v>
      </c>
      <c r="Q52" s="13">
        <f t="shared" si="0"/>
        <v>1</v>
      </c>
    </row>
    <row r="53" spans="1:17" ht="16.2" x14ac:dyDescent="0.3">
      <c r="A53" s="13" t="s">
        <v>231</v>
      </c>
      <c r="B53" s="13" t="s">
        <v>232</v>
      </c>
      <c r="C53" s="13" t="s">
        <v>233</v>
      </c>
      <c r="D53" s="13" t="s">
        <v>234</v>
      </c>
      <c r="E53" s="13" t="s">
        <v>45</v>
      </c>
      <c r="F53" s="13" t="s">
        <v>46</v>
      </c>
      <c r="G53" s="14" t="b">
        <v>1</v>
      </c>
      <c r="H53" s="14" t="b">
        <v>0</v>
      </c>
      <c r="I53" s="14" t="b">
        <v>0</v>
      </c>
      <c r="J53" s="14" t="b">
        <v>1</v>
      </c>
      <c r="K53" s="14" t="b">
        <v>0</v>
      </c>
      <c r="L53" s="14" t="b">
        <v>0</v>
      </c>
      <c r="M53" s="14" t="b">
        <v>0</v>
      </c>
      <c r="N53" s="14" t="b">
        <v>0</v>
      </c>
      <c r="O53" s="14" t="b">
        <v>0</v>
      </c>
      <c r="P53" s="14" t="b">
        <v>0</v>
      </c>
      <c r="Q53" s="13">
        <f t="shared" si="0"/>
        <v>1</v>
      </c>
    </row>
    <row r="54" spans="1:17" ht="16.2" x14ac:dyDescent="0.3">
      <c r="A54" s="13" t="s">
        <v>238</v>
      </c>
      <c r="B54" s="13" t="s">
        <v>239</v>
      </c>
      <c r="C54" s="13" t="s">
        <v>240</v>
      </c>
      <c r="D54" s="13" t="s">
        <v>241</v>
      </c>
      <c r="E54" s="13" t="s">
        <v>45</v>
      </c>
      <c r="F54" s="13" t="s">
        <v>46</v>
      </c>
      <c r="G54" s="14" t="b">
        <v>1</v>
      </c>
      <c r="H54" s="14" t="b">
        <v>1</v>
      </c>
      <c r="I54" s="14" t="b">
        <v>1</v>
      </c>
      <c r="J54" s="14" t="b">
        <v>0</v>
      </c>
      <c r="K54" s="36" t="b">
        <v>1</v>
      </c>
      <c r="L54" s="14" t="b">
        <v>0</v>
      </c>
      <c r="M54" s="14" t="b">
        <v>1</v>
      </c>
      <c r="N54" s="14" t="b">
        <v>0</v>
      </c>
      <c r="O54" s="14" t="b">
        <v>0</v>
      </c>
      <c r="P54" s="14" t="b">
        <v>0</v>
      </c>
      <c r="Q54" s="21">
        <f t="shared" si="0"/>
        <v>4</v>
      </c>
    </row>
    <row r="55" spans="1:17" ht="16.2" x14ac:dyDescent="0.3">
      <c r="A55" s="13" t="s">
        <v>243</v>
      </c>
      <c r="B55" s="13" t="s">
        <v>244</v>
      </c>
      <c r="C55" s="13" t="s">
        <v>245</v>
      </c>
      <c r="D55" s="13" t="s">
        <v>246</v>
      </c>
      <c r="E55" s="13" t="s">
        <v>104</v>
      </c>
      <c r="F55" s="13" t="s">
        <v>75</v>
      </c>
      <c r="G55" s="14" t="b">
        <v>1</v>
      </c>
      <c r="H55" s="14" t="b">
        <v>0</v>
      </c>
      <c r="I55" s="14" t="b">
        <v>0</v>
      </c>
      <c r="J55" s="14" t="b">
        <v>1</v>
      </c>
      <c r="K55" s="14" t="b">
        <v>0</v>
      </c>
      <c r="L55" s="14" t="b">
        <v>1</v>
      </c>
      <c r="M55" s="36" t="b">
        <v>1</v>
      </c>
      <c r="N55" s="14" t="b">
        <v>0</v>
      </c>
      <c r="O55" s="14" t="b">
        <v>0</v>
      </c>
      <c r="P55" s="14" t="b">
        <v>0</v>
      </c>
      <c r="Q55" s="13">
        <f t="shared" si="0"/>
        <v>3</v>
      </c>
    </row>
    <row r="56" spans="1:17" ht="16.2" x14ac:dyDescent="0.3">
      <c r="A56" s="13" t="s">
        <v>248</v>
      </c>
      <c r="B56" s="13" t="s">
        <v>249</v>
      </c>
      <c r="C56" s="13" t="s">
        <v>250</v>
      </c>
      <c r="D56" s="13" t="s">
        <v>251</v>
      </c>
      <c r="E56" s="13" t="s">
        <v>27</v>
      </c>
      <c r="F56" s="13" t="s">
        <v>28</v>
      </c>
      <c r="G56" s="14" t="b">
        <v>1</v>
      </c>
      <c r="H56" s="14" t="b">
        <v>0</v>
      </c>
      <c r="I56" s="14" t="b">
        <v>1</v>
      </c>
      <c r="J56" s="14" t="b">
        <v>0</v>
      </c>
      <c r="K56" s="14" t="b">
        <v>1</v>
      </c>
      <c r="L56" s="36" t="b">
        <v>1</v>
      </c>
      <c r="M56" s="14" t="b">
        <v>1</v>
      </c>
      <c r="N56" s="14" t="b">
        <v>0</v>
      </c>
      <c r="O56" s="14" t="b">
        <v>0</v>
      </c>
      <c r="P56" s="14" t="b">
        <v>1</v>
      </c>
      <c r="Q56" s="21">
        <f t="shared" si="0"/>
        <v>5</v>
      </c>
    </row>
    <row r="57" spans="1:17" ht="16.2" x14ac:dyDescent="0.3">
      <c r="A57" s="13" t="s">
        <v>253</v>
      </c>
      <c r="B57" s="13"/>
      <c r="C57" s="13"/>
      <c r="D57" s="13" t="s">
        <v>254</v>
      </c>
      <c r="E57" s="13" t="s">
        <v>132</v>
      </c>
      <c r="F57" s="13" t="s">
        <v>133</v>
      </c>
      <c r="G57" s="14" t="b">
        <v>1</v>
      </c>
      <c r="H57" s="14" t="b">
        <v>1</v>
      </c>
      <c r="I57" s="14" t="b">
        <v>0</v>
      </c>
      <c r="J57" s="14" t="b">
        <v>0</v>
      </c>
      <c r="K57" s="14" t="b">
        <v>0</v>
      </c>
      <c r="L57" s="14" t="b">
        <v>0</v>
      </c>
      <c r="M57" s="14" t="b">
        <v>0</v>
      </c>
      <c r="N57" s="14" t="b">
        <v>0</v>
      </c>
      <c r="O57" s="14" t="b">
        <v>0</v>
      </c>
      <c r="P57" s="14" t="b">
        <v>0</v>
      </c>
      <c r="Q57" s="13">
        <f t="shared" si="0"/>
        <v>1</v>
      </c>
    </row>
    <row r="58" spans="1:17" ht="16.2" x14ac:dyDescent="0.3">
      <c r="A58" s="13" t="s">
        <v>256</v>
      </c>
      <c r="B58" s="13" t="s">
        <v>257</v>
      </c>
      <c r="C58" s="13" t="s">
        <v>258</v>
      </c>
      <c r="D58" s="13" t="s">
        <v>259</v>
      </c>
      <c r="E58" s="13" t="s">
        <v>27</v>
      </c>
      <c r="F58" s="13" t="s">
        <v>28</v>
      </c>
      <c r="G58" s="14" t="b">
        <v>1</v>
      </c>
      <c r="H58" s="14" t="b">
        <v>0</v>
      </c>
      <c r="I58" s="14" t="b">
        <v>0</v>
      </c>
      <c r="J58" s="14" t="b">
        <v>0</v>
      </c>
      <c r="K58" s="14" t="b">
        <v>1</v>
      </c>
      <c r="L58" s="14" t="b">
        <v>0</v>
      </c>
      <c r="M58" s="14" t="b">
        <v>0</v>
      </c>
      <c r="N58" s="14" t="b">
        <v>0</v>
      </c>
      <c r="O58" s="14" t="b">
        <v>0</v>
      </c>
      <c r="P58" s="14" t="b">
        <v>0</v>
      </c>
      <c r="Q58" s="13">
        <f t="shared" si="0"/>
        <v>1</v>
      </c>
    </row>
    <row r="59" spans="1:17" ht="16.2" x14ac:dyDescent="0.3">
      <c r="A59" s="13" t="s">
        <v>261</v>
      </c>
      <c r="B59" s="13"/>
      <c r="C59" s="13"/>
      <c r="D59" s="13" t="s">
        <v>262</v>
      </c>
      <c r="E59" s="13" t="s">
        <v>132</v>
      </c>
      <c r="F59" s="13" t="s">
        <v>133</v>
      </c>
      <c r="G59" s="14" t="b">
        <v>1</v>
      </c>
      <c r="H59" s="14" t="b">
        <v>1</v>
      </c>
      <c r="I59" s="14" t="b">
        <v>0</v>
      </c>
      <c r="J59" s="14" t="b">
        <v>1</v>
      </c>
      <c r="K59" s="14" t="b">
        <v>0</v>
      </c>
      <c r="L59" s="36" t="b">
        <v>1</v>
      </c>
      <c r="M59" s="14" t="b">
        <v>0</v>
      </c>
      <c r="N59" s="14" t="b">
        <v>0</v>
      </c>
      <c r="O59" s="14" t="b">
        <v>0</v>
      </c>
      <c r="P59" s="14" t="b">
        <v>0</v>
      </c>
      <c r="Q59" s="18">
        <f t="shared" si="0"/>
        <v>3</v>
      </c>
    </row>
    <row r="60" spans="1:17" ht="13.5" customHeight="1" x14ac:dyDescent="0.3">
      <c r="A60" s="13" t="s">
        <v>265</v>
      </c>
      <c r="B60" s="13" t="s">
        <v>266</v>
      </c>
      <c r="C60" s="13" t="s">
        <v>267</v>
      </c>
      <c r="D60" s="13" t="s">
        <v>268</v>
      </c>
      <c r="E60" s="13" t="s">
        <v>33</v>
      </c>
      <c r="F60" s="13" t="s">
        <v>34</v>
      </c>
      <c r="G60" s="14" t="b">
        <v>1</v>
      </c>
      <c r="H60" s="14" t="b">
        <v>0</v>
      </c>
      <c r="I60" s="14" t="b">
        <v>1</v>
      </c>
      <c r="J60" s="14" t="b">
        <v>0</v>
      </c>
      <c r="K60" s="14" t="b">
        <v>0</v>
      </c>
      <c r="L60" s="14" t="b">
        <v>0</v>
      </c>
      <c r="M60" s="14" t="b">
        <v>0</v>
      </c>
      <c r="N60" s="14" t="b">
        <v>0</v>
      </c>
      <c r="O60" s="14" t="b">
        <v>0</v>
      </c>
      <c r="P60" s="14" t="b">
        <v>0</v>
      </c>
      <c r="Q60" s="13">
        <f t="shared" si="0"/>
        <v>1</v>
      </c>
    </row>
    <row r="61" spans="1:17" ht="12.6" hidden="1" x14ac:dyDescent="0.2">
      <c r="A61" s="5" t="s">
        <v>271</v>
      </c>
      <c r="B61" s="5" t="s">
        <v>272</v>
      </c>
      <c r="C61" s="5" t="s">
        <v>273</v>
      </c>
      <c r="D61" s="5" t="s">
        <v>274</v>
      </c>
      <c r="E61" s="5" t="s">
        <v>104</v>
      </c>
      <c r="F61" s="5" t="s">
        <v>75</v>
      </c>
      <c r="G61" s="6" t="b">
        <v>0</v>
      </c>
      <c r="H61" s="6" t="b">
        <v>0</v>
      </c>
      <c r="I61" s="6" t="b">
        <v>0</v>
      </c>
      <c r="J61" s="6" t="b">
        <v>0</v>
      </c>
      <c r="K61" s="6" t="b">
        <v>0</v>
      </c>
      <c r="L61" s="6" t="b">
        <v>0</v>
      </c>
      <c r="M61" s="6" t="b">
        <v>0</v>
      </c>
      <c r="N61" s="6" t="b">
        <v>0</v>
      </c>
      <c r="O61" s="6" t="b">
        <v>0</v>
      </c>
      <c r="P61" s="6" t="b">
        <v>0</v>
      </c>
      <c r="Q61" s="5">
        <f t="shared" si="0"/>
        <v>0</v>
      </c>
    </row>
    <row r="62" spans="1:17" ht="12.6" hidden="1" x14ac:dyDescent="0.2">
      <c r="A62" s="5" t="s">
        <v>275</v>
      </c>
      <c r="C62" s="19">
        <v>7383707733</v>
      </c>
      <c r="G62" s="6" t="b">
        <v>0</v>
      </c>
      <c r="H62" s="6" t="b">
        <v>0</v>
      </c>
      <c r="I62" s="6" t="b">
        <v>0</v>
      </c>
      <c r="J62" s="6" t="b">
        <v>0</v>
      </c>
      <c r="K62" s="6" t="b">
        <v>0</v>
      </c>
      <c r="L62" s="6" t="b">
        <v>0</v>
      </c>
      <c r="M62" s="6" t="b">
        <v>0</v>
      </c>
      <c r="N62" s="6" t="b">
        <v>0</v>
      </c>
      <c r="O62" s="6" t="b">
        <v>0</v>
      </c>
      <c r="P62" s="6" t="b">
        <v>0</v>
      </c>
      <c r="Q62" s="5">
        <f t="shared" si="0"/>
        <v>0</v>
      </c>
    </row>
    <row r="63" spans="1:17" ht="16.2" x14ac:dyDescent="0.3">
      <c r="A63" s="13" t="s">
        <v>276</v>
      </c>
      <c r="B63" s="13" t="s">
        <v>277</v>
      </c>
      <c r="C63" s="13" t="s">
        <v>278</v>
      </c>
      <c r="D63" s="13" t="s">
        <v>279</v>
      </c>
      <c r="E63" s="13" t="s">
        <v>45</v>
      </c>
      <c r="F63" s="13" t="s">
        <v>46</v>
      </c>
      <c r="G63" s="14" t="b">
        <v>0</v>
      </c>
      <c r="H63" s="14" t="b">
        <v>0</v>
      </c>
      <c r="I63" s="14" t="b">
        <v>0</v>
      </c>
      <c r="J63" s="14" t="b">
        <v>0</v>
      </c>
      <c r="K63" s="14" t="b">
        <v>1</v>
      </c>
      <c r="L63" s="14" t="b">
        <v>0</v>
      </c>
      <c r="M63" s="14" t="b">
        <v>0</v>
      </c>
      <c r="N63" s="14" t="b">
        <v>0</v>
      </c>
      <c r="O63" s="14" t="b">
        <v>0</v>
      </c>
      <c r="P63" s="14" t="b">
        <v>0</v>
      </c>
      <c r="Q63" s="13">
        <f t="shared" si="0"/>
        <v>1</v>
      </c>
    </row>
    <row r="64" spans="1:17" ht="12.6" hidden="1" x14ac:dyDescent="0.2">
      <c r="A64" s="5" t="s">
        <v>281</v>
      </c>
      <c r="B64" s="5" t="s">
        <v>282</v>
      </c>
      <c r="C64" s="5" t="s">
        <v>283</v>
      </c>
      <c r="D64" s="5" t="s">
        <v>284</v>
      </c>
      <c r="E64" s="5" t="s">
        <v>27</v>
      </c>
      <c r="F64" s="5" t="s">
        <v>28</v>
      </c>
      <c r="G64" s="6" t="b">
        <v>1</v>
      </c>
      <c r="H64" s="6" t="b">
        <v>0</v>
      </c>
      <c r="I64" s="6" t="b">
        <v>0</v>
      </c>
      <c r="J64" s="6" t="b">
        <v>0</v>
      </c>
      <c r="K64" s="6" t="b">
        <v>0</v>
      </c>
      <c r="L64" s="6" t="b">
        <v>0</v>
      </c>
      <c r="M64" s="6" t="b">
        <v>0</v>
      </c>
      <c r="N64" s="6" t="b">
        <v>0</v>
      </c>
      <c r="O64" s="6" t="b">
        <v>0</v>
      </c>
      <c r="P64" s="6" t="b">
        <v>0</v>
      </c>
      <c r="Q64" s="5">
        <f t="shared" si="0"/>
        <v>0</v>
      </c>
    </row>
    <row r="65" spans="1:17" ht="16.2" x14ac:dyDescent="0.3">
      <c r="A65" s="13" t="s">
        <v>285</v>
      </c>
      <c r="B65" s="13" t="s">
        <v>286</v>
      </c>
      <c r="C65" s="13" t="s">
        <v>62</v>
      </c>
      <c r="D65" s="13" t="s">
        <v>287</v>
      </c>
      <c r="E65" s="13" t="s">
        <v>104</v>
      </c>
      <c r="F65" s="13" t="s">
        <v>75</v>
      </c>
      <c r="G65" s="14" t="b">
        <v>1</v>
      </c>
      <c r="H65" s="14" t="b">
        <v>0</v>
      </c>
      <c r="I65" s="14" t="b">
        <v>1</v>
      </c>
      <c r="J65" s="14" t="b">
        <v>1</v>
      </c>
      <c r="K65" s="36" t="b">
        <v>1</v>
      </c>
      <c r="L65" s="14" t="b">
        <v>0</v>
      </c>
      <c r="M65" s="14" t="b">
        <v>1</v>
      </c>
      <c r="N65" s="14" t="b">
        <v>0</v>
      </c>
      <c r="O65" s="14" t="b">
        <v>0</v>
      </c>
      <c r="P65" s="14" t="b">
        <v>0</v>
      </c>
      <c r="Q65" s="21">
        <f t="shared" si="0"/>
        <v>4</v>
      </c>
    </row>
    <row r="66" spans="1:17" ht="16.2" x14ac:dyDescent="0.3">
      <c r="A66" s="13" t="s">
        <v>289</v>
      </c>
      <c r="B66" s="13" t="s">
        <v>290</v>
      </c>
      <c r="C66" s="13" t="s">
        <v>291</v>
      </c>
      <c r="D66" s="13" t="s">
        <v>292</v>
      </c>
      <c r="E66" s="13" t="s">
        <v>74</v>
      </c>
      <c r="F66" s="13" t="s">
        <v>75</v>
      </c>
      <c r="G66" s="14" t="b">
        <v>1</v>
      </c>
      <c r="H66" s="14" t="b">
        <v>0</v>
      </c>
      <c r="I66" s="14" t="b">
        <v>0</v>
      </c>
      <c r="J66" s="14" t="b">
        <v>1</v>
      </c>
      <c r="K66" s="14" t="b">
        <v>0</v>
      </c>
      <c r="L66" s="14" t="b">
        <v>1</v>
      </c>
      <c r="M66" s="36" t="b">
        <v>1</v>
      </c>
      <c r="N66" s="14" t="b">
        <v>0</v>
      </c>
      <c r="O66" s="14" t="b">
        <v>1</v>
      </c>
      <c r="P66" s="14" t="b">
        <v>1</v>
      </c>
      <c r="Q66" s="13">
        <f t="shared" si="0"/>
        <v>5</v>
      </c>
    </row>
    <row r="67" spans="1:17" ht="16.2" x14ac:dyDescent="0.3">
      <c r="A67" s="13" t="s">
        <v>294</v>
      </c>
      <c r="B67" s="13" t="s">
        <v>295</v>
      </c>
      <c r="C67" s="13" t="s">
        <v>296</v>
      </c>
      <c r="D67" s="13" t="s">
        <v>297</v>
      </c>
      <c r="E67" s="13" t="s">
        <v>104</v>
      </c>
      <c r="F67" s="13" t="s">
        <v>75</v>
      </c>
      <c r="G67" s="14" t="b">
        <v>1</v>
      </c>
      <c r="H67" s="14" t="b">
        <v>0</v>
      </c>
      <c r="I67" s="14" t="b">
        <v>1</v>
      </c>
      <c r="J67" s="14" t="b">
        <v>0</v>
      </c>
      <c r="K67" s="14" t="b">
        <v>0</v>
      </c>
      <c r="L67" s="14" t="b">
        <v>0</v>
      </c>
      <c r="M67" s="14" t="b">
        <v>0</v>
      </c>
      <c r="N67" s="14" t="b">
        <v>0</v>
      </c>
      <c r="O67" s="14" t="b">
        <v>0</v>
      </c>
      <c r="P67" s="14" t="b">
        <v>0</v>
      </c>
      <c r="Q67" s="13">
        <f t="shared" si="0"/>
        <v>1</v>
      </c>
    </row>
    <row r="68" spans="1:17" ht="16.2" x14ac:dyDescent="0.3">
      <c r="A68" s="1" t="s">
        <v>300</v>
      </c>
      <c r="B68" s="1"/>
      <c r="C68" s="1"/>
      <c r="D68" s="1"/>
      <c r="E68" s="1"/>
      <c r="F68" s="1"/>
      <c r="G68" s="2"/>
      <c r="H68" s="2"/>
      <c r="I68" s="2"/>
      <c r="J68" s="2"/>
      <c r="K68" s="2"/>
      <c r="L68" s="2"/>
      <c r="M68" s="2"/>
      <c r="N68" s="2"/>
      <c r="O68" s="14" t="b">
        <v>1</v>
      </c>
      <c r="P68" s="14" t="b">
        <v>0</v>
      </c>
      <c r="Q68" s="13">
        <f t="shared" si="0"/>
        <v>1</v>
      </c>
    </row>
    <row r="69" spans="1:17" ht="16.2" x14ac:dyDescent="0.3">
      <c r="A69" s="1" t="s">
        <v>304</v>
      </c>
      <c r="B69" s="1"/>
      <c r="C69" s="1"/>
      <c r="D69" s="1"/>
      <c r="E69" s="1"/>
      <c r="F69" s="1"/>
      <c r="G69" s="2"/>
      <c r="H69" s="2"/>
      <c r="I69" s="2"/>
      <c r="J69" s="2"/>
      <c r="K69" s="2"/>
      <c r="L69" s="2"/>
      <c r="M69" s="2"/>
      <c r="N69" s="2"/>
      <c r="O69" s="14" t="b">
        <v>1</v>
      </c>
      <c r="P69" s="14" t="b">
        <v>0</v>
      </c>
      <c r="Q69" s="13">
        <f t="shared" si="0"/>
        <v>1</v>
      </c>
    </row>
    <row r="70" spans="1:17" ht="16.2" x14ac:dyDescent="0.3">
      <c r="A70" s="1" t="s">
        <v>306</v>
      </c>
      <c r="B70" s="1"/>
      <c r="C70" s="1"/>
      <c r="D70" s="1"/>
      <c r="E70" s="1"/>
      <c r="F70" s="1"/>
      <c r="G70" s="2"/>
      <c r="H70" s="2"/>
      <c r="I70" s="2"/>
      <c r="J70" s="2"/>
      <c r="K70" s="2"/>
      <c r="L70" s="2"/>
      <c r="M70" s="2"/>
      <c r="N70" s="2"/>
      <c r="O70" s="14" t="b">
        <v>1</v>
      </c>
      <c r="P70" s="14" t="b">
        <v>0</v>
      </c>
      <c r="Q70" s="13">
        <f t="shared" si="0"/>
        <v>1</v>
      </c>
    </row>
    <row r="71" spans="1:17" ht="16.2" x14ac:dyDescent="0.3">
      <c r="A71" s="1" t="s">
        <v>308</v>
      </c>
      <c r="B71" s="1"/>
      <c r="C71" s="1"/>
      <c r="D71" s="1"/>
      <c r="E71" s="1"/>
      <c r="F71" s="1"/>
      <c r="G71" s="2"/>
      <c r="H71" s="2"/>
      <c r="I71" s="2"/>
      <c r="J71" s="2"/>
      <c r="K71" s="2"/>
      <c r="L71" s="2"/>
      <c r="M71" s="2"/>
      <c r="N71" s="2"/>
      <c r="O71" s="14" t="b">
        <v>1</v>
      </c>
      <c r="P71" s="14" t="b">
        <v>0</v>
      </c>
      <c r="Q71" s="13">
        <f t="shared" si="0"/>
        <v>1</v>
      </c>
    </row>
    <row r="72" spans="1:17" ht="16.2" x14ac:dyDescent="0.3">
      <c r="A72" s="1" t="s">
        <v>311</v>
      </c>
      <c r="B72" s="1"/>
      <c r="C72" s="1"/>
      <c r="D72" s="1"/>
      <c r="E72" s="1"/>
      <c r="F72" s="1"/>
      <c r="G72" s="2"/>
      <c r="H72" s="2"/>
      <c r="I72" s="2"/>
      <c r="J72" s="2"/>
      <c r="K72" s="2"/>
      <c r="L72" s="2"/>
      <c r="M72" s="2"/>
      <c r="N72" s="2"/>
      <c r="O72" s="14" t="b">
        <v>1</v>
      </c>
      <c r="P72" s="14" t="b">
        <v>0</v>
      </c>
      <c r="Q72" s="13">
        <f t="shared" si="0"/>
        <v>1</v>
      </c>
    </row>
    <row r="73" spans="1:17" ht="16.2" x14ac:dyDescent="0.3">
      <c r="A73" s="1" t="s">
        <v>314</v>
      </c>
      <c r="B73" s="1"/>
      <c r="C73" s="1"/>
      <c r="D73" s="1"/>
      <c r="E73" s="1"/>
      <c r="F73" s="1"/>
      <c r="G73" s="2"/>
      <c r="H73" s="2"/>
      <c r="I73" s="2"/>
      <c r="J73" s="2"/>
      <c r="K73" s="2"/>
      <c r="L73" s="2"/>
      <c r="M73" s="2"/>
      <c r="N73" s="2"/>
      <c r="O73" s="14" t="b">
        <v>1</v>
      </c>
      <c r="P73" s="14" t="b">
        <v>0</v>
      </c>
      <c r="Q73" s="13">
        <f t="shared" si="0"/>
        <v>1</v>
      </c>
    </row>
    <row r="74" spans="1:17" ht="16.2" x14ac:dyDescent="0.3">
      <c r="A74" s="1" t="s">
        <v>316</v>
      </c>
      <c r="B74" s="1"/>
      <c r="C74" s="1"/>
      <c r="D74" s="1"/>
      <c r="E74" s="1"/>
      <c r="F74" s="1"/>
      <c r="G74" s="2"/>
      <c r="H74" s="2"/>
      <c r="I74" s="2"/>
      <c r="J74" s="2"/>
      <c r="K74" s="2"/>
      <c r="L74" s="2"/>
      <c r="M74" s="2"/>
      <c r="N74" s="2"/>
      <c r="O74" s="14" t="b">
        <v>1</v>
      </c>
      <c r="P74" s="14" t="b">
        <v>0</v>
      </c>
      <c r="Q74" s="13">
        <f t="shared" si="0"/>
        <v>1</v>
      </c>
    </row>
    <row r="75" spans="1:17" ht="16.2" x14ac:dyDescent="0.3">
      <c r="A75" s="1" t="s">
        <v>318</v>
      </c>
      <c r="B75" s="1"/>
      <c r="C75" s="1"/>
      <c r="D75" s="1"/>
      <c r="E75" s="1"/>
      <c r="F75" s="1"/>
      <c r="G75" s="2"/>
      <c r="H75" s="2"/>
      <c r="I75" s="2"/>
      <c r="J75" s="2"/>
      <c r="K75" s="2"/>
      <c r="L75" s="2"/>
      <c r="M75" s="2"/>
      <c r="N75" s="2"/>
      <c r="O75" s="14" t="b">
        <v>0</v>
      </c>
      <c r="P75" s="14" t="b">
        <v>1</v>
      </c>
      <c r="Q75" s="13">
        <f t="shared" si="0"/>
        <v>1</v>
      </c>
    </row>
    <row r="76" spans="1:17" ht="16.2" x14ac:dyDescent="0.3">
      <c r="A76" s="1" t="s">
        <v>344</v>
      </c>
      <c r="B76" s="1"/>
      <c r="C76" s="1"/>
      <c r="D76" s="1"/>
      <c r="E76" s="1"/>
      <c r="F76" s="1"/>
      <c r="G76" s="2"/>
      <c r="H76" s="2"/>
      <c r="I76" s="2"/>
      <c r="J76" s="2"/>
      <c r="K76" s="2"/>
      <c r="L76" s="2"/>
      <c r="M76" s="2"/>
      <c r="N76" s="2"/>
      <c r="O76" s="14" t="b">
        <v>0</v>
      </c>
      <c r="P76" s="14" t="b">
        <v>1</v>
      </c>
      <c r="Q76" s="13">
        <f t="shared" si="0"/>
        <v>1</v>
      </c>
    </row>
    <row r="81" spans="1:18" ht="16.2" x14ac:dyDescent="0.3">
      <c r="A81" s="1" t="s">
        <v>345</v>
      </c>
      <c r="B81" s="13"/>
      <c r="C81" s="13"/>
      <c r="D81" s="13"/>
      <c r="E81" s="13"/>
      <c r="F81" s="13"/>
      <c r="G81" s="14"/>
      <c r="H81" s="14">
        <f t="shared" ref="H81:N81" si="1">COUNTIF(H2:H67, TRUE)</f>
        <v>9</v>
      </c>
      <c r="I81" s="14">
        <f t="shared" si="1"/>
        <v>11</v>
      </c>
      <c r="J81" s="14">
        <f t="shared" si="1"/>
        <v>16</v>
      </c>
      <c r="K81" s="14">
        <f t="shared" si="1"/>
        <v>11</v>
      </c>
      <c r="L81" s="14">
        <f t="shared" si="1"/>
        <v>14</v>
      </c>
      <c r="M81" s="14">
        <f t="shared" si="1"/>
        <v>14</v>
      </c>
      <c r="N81" s="14">
        <f t="shared" si="1"/>
        <v>0</v>
      </c>
      <c r="O81" s="14">
        <f t="shared" ref="O81:P81" si="2">COUNTIF(O2:O76, TRUE)</f>
        <v>14</v>
      </c>
      <c r="P81" s="14">
        <f t="shared" si="2"/>
        <v>10</v>
      </c>
      <c r="Q81" s="14">
        <f>SUM(Q2:Q76)</f>
        <v>99</v>
      </c>
      <c r="R81" s="15"/>
    </row>
    <row r="82" spans="1:18" ht="16.2" x14ac:dyDescent="0.3">
      <c r="A82" s="30"/>
      <c r="B82" s="13"/>
      <c r="C82" s="13"/>
      <c r="D82" s="13"/>
      <c r="E82" s="13"/>
      <c r="F82" s="13"/>
      <c r="G82" s="14"/>
      <c r="H82" s="14"/>
      <c r="I82" s="14"/>
      <c r="J82" s="14"/>
      <c r="K82" s="14"/>
      <c r="L82" s="14"/>
      <c r="M82" s="14"/>
      <c r="N82" s="14"/>
      <c r="O82" s="14"/>
      <c r="P82" s="14"/>
      <c r="Q82" s="14"/>
      <c r="R82" s="15"/>
    </row>
    <row r="83" spans="1:18" ht="16.2" x14ac:dyDescent="0.3">
      <c r="A83" s="30" t="s">
        <v>346</v>
      </c>
      <c r="B83" s="13"/>
      <c r="C83" s="13"/>
      <c r="D83" s="13"/>
      <c r="E83" s="13"/>
      <c r="F83" s="13"/>
      <c r="G83" s="14"/>
      <c r="H83" s="14">
        <v>9</v>
      </c>
      <c r="I83" s="14"/>
      <c r="J83" s="14"/>
      <c r="K83" s="14" t="s">
        <v>347</v>
      </c>
      <c r="L83" s="14"/>
      <c r="M83" s="14">
        <v>12</v>
      </c>
      <c r="N83" s="14"/>
      <c r="O83" s="14"/>
      <c r="P83" s="14">
        <v>10</v>
      </c>
      <c r="Q83" s="14"/>
      <c r="R83" s="15"/>
    </row>
    <row r="84" spans="1:18" ht="16.2" x14ac:dyDescent="0.3">
      <c r="A84" s="30" t="s">
        <v>348</v>
      </c>
      <c r="B84" s="13"/>
      <c r="C84" s="13"/>
      <c r="D84" s="13"/>
      <c r="E84" s="13"/>
      <c r="F84" s="13"/>
      <c r="G84" s="14"/>
      <c r="H84" s="14">
        <v>9</v>
      </c>
      <c r="I84" s="14"/>
      <c r="J84" s="14"/>
      <c r="K84" s="14">
        <v>11</v>
      </c>
      <c r="L84" s="14"/>
      <c r="M84" s="14">
        <v>14</v>
      </c>
      <c r="N84" s="14"/>
      <c r="O84" s="14"/>
      <c r="P84" s="14">
        <v>5</v>
      </c>
      <c r="Q84" s="14"/>
      <c r="R84" s="15"/>
    </row>
    <row r="85" spans="1:18" ht="16.2" x14ac:dyDescent="0.3">
      <c r="A85" s="1"/>
      <c r="B85" s="13"/>
      <c r="C85" s="13"/>
      <c r="D85" s="13"/>
      <c r="E85" s="13"/>
      <c r="F85" s="13"/>
      <c r="G85" s="14"/>
      <c r="H85" s="32"/>
      <c r="I85" s="14"/>
      <c r="J85" s="14"/>
      <c r="K85" s="14"/>
      <c r="L85" s="14"/>
      <c r="M85" s="14"/>
      <c r="N85" s="14"/>
      <c r="O85" s="14"/>
      <c r="P85" s="14"/>
      <c r="Q85" s="13"/>
      <c r="R85" s="15"/>
    </row>
    <row r="86" spans="1:18" ht="16.2" x14ac:dyDescent="0.3">
      <c r="A86" s="1" t="s">
        <v>349</v>
      </c>
      <c r="B86" s="13"/>
      <c r="C86" s="13"/>
      <c r="D86" s="13"/>
      <c r="E86" s="13"/>
      <c r="F86" s="13"/>
      <c r="G86" s="14"/>
      <c r="H86" s="32">
        <f>Q81/8</f>
        <v>12.375</v>
      </c>
      <c r="I86" s="14"/>
      <c r="J86" s="14"/>
      <c r="K86" s="14"/>
      <c r="L86" s="14"/>
      <c r="M86" s="14"/>
      <c r="N86" s="14"/>
      <c r="O86" s="14"/>
      <c r="P86" s="14"/>
      <c r="Q86" s="13"/>
      <c r="R86" s="15"/>
    </row>
    <row r="87" spans="1:18" ht="16.2" x14ac:dyDescent="0.3">
      <c r="A87" s="13"/>
      <c r="B87" s="13"/>
      <c r="C87" s="13"/>
      <c r="D87" s="13"/>
      <c r="E87" s="13"/>
      <c r="F87" s="13"/>
      <c r="G87" s="14"/>
      <c r="H87" s="14"/>
      <c r="I87" s="14"/>
      <c r="J87" s="14"/>
      <c r="K87" s="14"/>
      <c r="L87" s="14"/>
      <c r="M87" s="14"/>
      <c r="N87" s="14"/>
      <c r="O87" s="14"/>
      <c r="P87" s="13" t="s">
        <v>350</v>
      </c>
      <c r="Q87" s="13" t="s">
        <v>351</v>
      </c>
      <c r="R87" s="31" t="s">
        <v>352</v>
      </c>
    </row>
    <row r="88" spans="1:18" ht="16.2" x14ac:dyDescent="0.3">
      <c r="A88" s="13"/>
      <c r="B88" s="13"/>
      <c r="C88" s="13"/>
      <c r="D88" s="13"/>
      <c r="E88" s="13"/>
      <c r="F88" s="13"/>
      <c r="G88" s="14"/>
      <c r="H88" s="14"/>
      <c r="I88" s="14"/>
      <c r="J88" s="14"/>
      <c r="K88" s="14"/>
      <c r="L88" s="14"/>
      <c r="M88" s="14"/>
      <c r="N88" s="14"/>
      <c r="O88" s="14"/>
      <c r="P88" s="14" t="s">
        <v>353</v>
      </c>
      <c r="Q88" s="25">
        <f>COUNTIF(Q2:Q76,5)</f>
        <v>3</v>
      </c>
      <c r="R88" s="31">
        <f t="shared" ref="R88:R93" si="3">Q88/56</f>
        <v>5.3571428571428568E-2</v>
      </c>
    </row>
    <row r="89" spans="1:18" ht="16.2" x14ac:dyDescent="0.3">
      <c r="A89" s="13"/>
      <c r="B89" s="13"/>
      <c r="C89" s="13"/>
      <c r="D89" s="13"/>
      <c r="E89" s="13"/>
      <c r="F89" s="13"/>
      <c r="G89" s="14"/>
      <c r="H89" s="14"/>
      <c r="I89" s="14"/>
      <c r="J89" s="14"/>
      <c r="K89" s="14"/>
      <c r="L89" s="14"/>
      <c r="M89" s="14"/>
      <c r="N89" s="14"/>
      <c r="O89" s="14"/>
      <c r="P89" s="14" t="s">
        <v>354</v>
      </c>
      <c r="Q89" s="25">
        <f>COUNTIF($Q$2:$Q$67,4)</f>
        <v>4</v>
      </c>
      <c r="R89" s="31">
        <f t="shared" si="3"/>
        <v>7.1428571428571425E-2</v>
      </c>
    </row>
    <row r="90" spans="1:18" ht="16.2" x14ac:dyDescent="0.3">
      <c r="A90" s="13"/>
      <c r="B90" s="13"/>
      <c r="C90" s="13"/>
      <c r="D90" s="13"/>
      <c r="E90" s="13"/>
      <c r="F90" s="13"/>
      <c r="G90" s="14"/>
      <c r="H90" s="14"/>
      <c r="I90" s="14"/>
      <c r="J90" s="14"/>
      <c r="K90" s="14"/>
      <c r="L90" s="14"/>
      <c r="M90" s="14"/>
      <c r="N90" s="14"/>
      <c r="O90" s="14"/>
      <c r="P90" s="14" t="s">
        <v>355</v>
      </c>
      <c r="Q90" s="14">
        <f>COUNTIF($Q$2:$Q$67,3)</f>
        <v>6</v>
      </c>
      <c r="R90" s="31">
        <f t="shared" si="3"/>
        <v>0.10714285714285714</v>
      </c>
    </row>
    <row r="91" spans="1:18" ht="16.2" x14ac:dyDescent="0.3">
      <c r="A91" s="13"/>
      <c r="B91" s="13"/>
      <c r="C91" s="13"/>
      <c r="D91" s="13"/>
      <c r="E91" s="13"/>
      <c r="F91" s="13"/>
      <c r="G91" s="14"/>
      <c r="H91" s="14"/>
      <c r="I91" s="14"/>
      <c r="J91" s="14"/>
      <c r="K91" s="14"/>
      <c r="L91" s="14"/>
      <c r="M91" s="14"/>
      <c r="N91" s="14"/>
      <c r="O91" s="14"/>
      <c r="P91" s="14" t="s">
        <v>356</v>
      </c>
      <c r="Q91" s="14">
        <f>COUNTIF($Q$2:$Q$67,2)</f>
        <v>7</v>
      </c>
      <c r="R91" s="31">
        <f t="shared" si="3"/>
        <v>0.125</v>
      </c>
    </row>
    <row r="92" spans="1:18" ht="16.2" x14ac:dyDescent="0.3">
      <c r="A92" s="13"/>
      <c r="B92" s="13"/>
      <c r="C92" s="13"/>
      <c r="D92" s="13"/>
      <c r="E92" s="13"/>
      <c r="F92" s="13"/>
      <c r="G92" s="14"/>
      <c r="H92" s="14"/>
      <c r="I92" s="14"/>
      <c r="J92" s="14"/>
      <c r="K92" s="14"/>
      <c r="L92" s="14"/>
      <c r="M92" s="14"/>
      <c r="N92" s="14"/>
      <c r="O92" s="14"/>
      <c r="P92" s="14" t="s">
        <v>357</v>
      </c>
      <c r="Q92" s="14">
        <f>COUNTIF(Q2:Q76,1)</f>
        <v>36</v>
      </c>
      <c r="R92" s="31">
        <f t="shared" si="3"/>
        <v>0.6428571428571429</v>
      </c>
    </row>
    <row r="93" spans="1:18" ht="16.2" x14ac:dyDescent="0.3">
      <c r="A93" s="13"/>
      <c r="B93" s="13"/>
      <c r="C93" s="13"/>
      <c r="D93" s="13"/>
      <c r="E93" s="13"/>
      <c r="F93" s="13"/>
      <c r="G93" s="14"/>
      <c r="H93" s="14">
        <v>39</v>
      </c>
      <c r="I93" s="14"/>
      <c r="J93" s="14"/>
      <c r="K93" s="14"/>
      <c r="L93" s="14"/>
      <c r="M93" s="14"/>
      <c r="N93" s="14"/>
      <c r="O93" s="14"/>
      <c r="P93" s="14" t="s">
        <v>358</v>
      </c>
      <c r="Q93" s="34">
        <f>COUNTIF(Q2:Q76,0)</f>
        <v>19</v>
      </c>
      <c r="R93" s="31">
        <f t="shared" si="3"/>
        <v>0.3392857142857143</v>
      </c>
    </row>
    <row r="94" spans="1:18" ht="16.2" x14ac:dyDescent="0.3">
      <c r="A94" s="13"/>
      <c r="B94" s="13"/>
      <c r="C94" s="13"/>
      <c r="D94" s="13"/>
      <c r="E94" s="13"/>
      <c r="F94" s="13"/>
      <c r="G94" s="14"/>
      <c r="H94" s="14"/>
      <c r="I94" s="14"/>
      <c r="J94" s="14"/>
      <c r="K94" s="14"/>
      <c r="L94" s="14"/>
      <c r="M94" s="14"/>
      <c r="N94" s="14"/>
      <c r="O94" s="14"/>
      <c r="P94" s="14" t="s">
        <v>359</v>
      </c>
      <c r="Q94" s="13">
        <v>56</v>
      </c>
      <c r="R94" s="35">
        <f>AVERAGE(Q4:Q76)</f>
        <v>1.3561643835616439</v>
      </c>
    </row>
    <row r="97" spans="1:16" ht="16.2" x14ac:dyDescent="0.3">
      <c r="A97" s="1" t="s">
        <v>360</v>
      </c>
      <c r="B97" s="13"/>
      <c r="C97" s="13"/>
      <c r="D97" s="13"/>
      <c r="E97" s="13"/>
      <c r="F97" s="13"/>
      <c r="G97" s="14"/>
      <c r="H97" s="14">
        <f t="shared" ref="H97:P97" si="4">H81 * 6</f>
        <v>54</v>
      </c>
      <c r="I97" s="14">
        <f t="shared" si="4"/>
        <v>66</v>
      </c>
      <c r="J97" s="14">
        <f t="shared" si="4"/>
        <v>96</v>
      </c>
      <c r="K97" s="14">
        <f t="shared" si="4"/>
        <v>66</v>
      </c>
      <c r="L97" s="14">
        <f t="shared" si="4"/>
        <v>84</v>
      </c>
      <c r="M97" s="14">
        <f t="shared" si="4"/>
        <v>84</v>
      </c>
      <c r="N97" s="14">
        <f t="shared" si="4"/>
        <v>0</v>
      </c>
      <c r="O97" s="14">
        <f t="shared" si="4"/>
        <v>84</v>
      </c>
      <c r="P97" s="14">
        <f t="shared" si="4"/>
        <v>60</v>
      </c>
    </row>
    <row r="98" spans="1:16" ht="16.2" x14ac:dyDescent="0.3">
      <c r="A98" s="1" t="s">
        <v>361</v>
      </c>
      <c r="B98" s="13"/>
      <c r="C98" s="13"/>
      <c r="D98" s="13"/>
      <c r="E98" s="13"/>
      <c r="F98" s="13"/>
      <c r="G98" s="14"/>
      <c r="H98" s="14">
        <f>SUM(H97:P97)</f>
        <v>594</v>
      </c>
      <c r="I98" s="14"/>
      <c r="J98" s="14"/>
      <c r="K98" s="14"/>
      <c r="L98" s="14"/>
      <c r="M98" s="14"/>
      <c r="N98" s="14"/>
      <c r="O98" s="14"/>
      <c r="P98" s="14"/>
    </row>
  </sheetData>
  <autoFilter ref="A1:Q76" xr:uid="{00000000-0009-0000-0000-000004000000}">
    <filterColumn colId="16">
      <filters>
        <filter val="1"/>
        <filter val="2"/>
        <filter val="3"/>
        <filter val="4"/>
        <filter val="5"/>
      </filters>
    </filterColumn>
  </autoFilter>
  <conditionalFormatting sqref="Q1:Q942">
    <cfRule type="cellIs" dxfId="21" priority="1" operator="equal">
      <formula>2</formula>
    </cfRule>
    <cfRule type="cellIs" dxfId="20" priority="2" operator="equal">
      <formula>3</formula>
    </cfRule>
    <cfRule type="cellIs" dxfId="19" priority="3" operator="equal">
      <formula>1</formula>
    </cfRule>
  </conditionalFormatting>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00"/>
  </sheetPr>
  <dimension ref="A1:V7"/>
  <sheetViews>
    <sheetView workbookViewId="0">
      <pane ySplit="1" topLeftCell="A2" activePane="bottomLeft" state="frozen"/>
      <selection pane="bottomLeft" activeCell="B3" sqref="B3"/>
    </sheetView>
  </sheetViews>
  <sheetFormatPr defaultColWidth="11.1796875" defaultRowHeight="15.75" customHeight="1" x14ac:dyDescent="0.2"/>
  <cols>
    <col min="1" max="4" width="26.1796875" customWidth="1"/>
    <col min="5" max="5" width="11.453125" hidden="1" customWidth="1"/>
    <col min="6" max="6" width="17.6328125" hidden="1" customWidth="1"/>
    <col min="7" max="7" width="15.08984375" hidden="1" customWidth="1"/>
    <col min="8" max="8" width="13.1796875" hidden="1" customWidth="1"/>
    <col min="9" max="9" width="24.54296875" hidden="1" customWidth="1"/>
    <col min="10" max="10" width="15.90625" hidden="1" customWidth="1"/>
    <col min="11" max="11" width="31.1796875" customWidth="1"/>
    <col min="12" max="12" width="15.90625" customWidth="1"/>
    <col min="13" max="13" width="7.54296875" customWidth="1"/>
    <col min="14" max="14" width="14.1796875" customWidth="1"/>
    <col min="15" max="15" width="12.453125" customWidth="1"/>
    <col min="16" max="16" width="10.36328125" customWidth="1"/>
    <col min="17" max="17" width="6.81640625" customWidth="1"/>
    <col min="18" max="18" width="8.54296875" customWidth="1"/>
    <col min="19" max="19" width="17.08984375" customWidth="1"/>
    <col min="20" max="20" width="11.1796875" customWidth="1"/>
    <col min="21" max="21" width="11.81640625" customWidth="1"/>
    <col min="22" max="22" width="24.6328125" customWidth="1"/>
    <col min="23" max="24" width="6.81640625" customWidth="1"/>
    <col min="25" max="25" width="13" customWidth="1"/>
    <col min="26" max="29" width="6.81640625" customWidth="1"/>
  </cols>
  <sheetData>
    <row r="1" spans="1:22" ht="15.75" customHeight="1" x14ac:dyDescent="0.3">
      <c r="A1" s="1" t="s">
        <v>323</v>
      </c>
      <c r="B1" s="1" t="s">
        <v>324</v>
      </c>
      <c r="C1" s="1" t="s">
        <v>362</v>
      </c>
      <c r="D1" s="1" t="s">
        <v>325</v>
      </c>
      <c r="E1" s="1" t="s">
        <v>1</v>
      </c>
      <c r="F1" s="1" t="s">
        <v>2</v>
      </c>
      <c r="G1" s="1" t="s">
        <v>3</v>
      </c>
      <c r="H1" s="1" t="s">
        <v>4</v>
      </c>
      <c r="I1" s="1" t="s">
        <v>5</v>
      </c>
      <c r="J1" s="2" t="s">
        <v>6</v>
      </c>
      <c r="K1" s="2" t="s">
        <v>7</v>
      </c>
      <c r="L1" s="2" t="s">
        <v>8</v>
      </c>
      <c r="M1" s="2" t="s">
        <v>9</v>
      </c>
      <c r="N1" s="2" t="s">
        <v>10</v>
      </c>
      <c r="O1" s="2" t="s">
        <v>11</v>
      </c>
      <c r="P1" s="2" t="s">
        <v>12</v>
      </c>
      <c r="Q1" s="2" t="s">
        <v>13</v>
      </c>
      <c r="R1" s="2" t="s">
        <v>14</v>
      </c>
      <c r="S1" s="2" t="s">
        <v>15</v>
      </c>
      <c r="T1" s="1" t="s">
        <v>16</v>
      </c>
      <c r="U1" s="3"/>
      <c r="V1" s="3"/>
    </row>
    <row r="2" spans="1:22" ht="15.75" customHeight="1" x14ac:dyDescent="0.3">
      <c r="A2" s="13" t="s">
        <v>41</v>
      </c>
      <c r="B2" s="13"/>
      <c r="C2" s="13"/>
      <c r="D2" s="13"/>
      <c r="E2" s="13" t="s">
        <v>42</v>
      </c>
      <c r="F2" s="13" t="s">
        <v>43</v>
      </c>
      <c r="G2" s="13" t="s">
        <v>44</v>
      </c>
      <c r="H2" s="13" t="s">
        <v>45</v>
      </c>
      <c r="I2" s="13" t="s">
        <v>46</v>
      </c>
      <c r="J2" s="14" t="b">
        <v>1</v>
      </c>
      <c r="K2" s="14" t="b">
        <v>0</v>
      </c>
      <c r="L2" s="28" t="b">
        <v>1</v>
      </c>
      <c r="M2" s="14" t="b">
        <v>0</v>
      </c>
      <c r="N2" s="14" t="b">
        <v>0</v>
      </c>
      <c r="O2" s="14" t="b">
        <v>1</v>
      </c>
      <c r="P2" s="14" t="b">
        <v>0</v>
      </c>
      <c r="Q2" s="14" t="b">
        <v>0</v>
      </c>
      <c r="R2" s="14" t="b">
        <v>0</v>
      </c>
      <c r="S2" s="36" t="b">
        <v>1</v>
      </c>
      <c r="T2" s="13">
        <f t="shared" ref="T2:T7" si="0">COUNTIF(K2:S2,TRUE)</f>
        <v>3</v>
      </c>
      <c r="U2" s="15"/>
      <c r="V2" s="1" t="s">
        <v>363</v>
      </c>
    </row>
    <row r="3" spans="1:22" ht="15.75" customHeight="1" x14ac:dyDescent="0.3">
      <c r="A3" s="13" t="s">
        <v>90</v>
      </c>
      <c r="B3" s="13"/>
      <c r="C3" s="13"/>
      <c r="D3" s="13"/>
      <c r="E3" s="13"/>
      <c r="F3" s="13"/>
      <c r="G3" s="13" t="s">
        <v>91</v>
      </c>
      <c r="H3" s="13" t="s">
        <v>27</v>
      </c>
      <c r="I3" s="13" t="s">
        <v>28</v>
      </c>
      <c r="J3" s="14" t="b">
        <v>1</v>
      </c>
      <c r="K3" s="28" t="b">
        <v>1</v>
      </c>
      <c r="L3" s="14" t="b">
        <v>0</v>
      </c>
      <c r="M3" s="14" t="b">
        <v>0</v>
      </c>
      <c r="N3" s="14" t="b">
        <v>0</v>
      </c>
      <c r="O3" s="14" t="b">
        <v>1</v>
      </c>
      <c r="P3" s="14" t="b">
        <v>0</v>
      </c>
      <c r="Q3" s="14" t="b">
        <v>0</v>
      </c>
      <c r="R3" s="14" t="b">
        <v>0</v>
      </c>
      <c r="S3" s="36" t="b">
        <v>1</v>
      </c>
      <c r="T3" s="13">
        <f t="shared" si="0"/>
        <v>3</v>
      </c>
      <c r="U3" s="15"/>
      <c r="V3" s="1"/>
    </row>
    <row r="4" spans="1:22" ht="15.75" customHeight="1" x14ac:dyDescent="0.3">
      <c r="A4" s="13" t="s">
        <v>136</v>
      </c>
      <c r="B4" s="13"/>
      <c r="C4" s="13"/>
      <c r="D4" s="13"/>
      <c r="E4" s="13" t="s">
        <v>137</v>
      </c>
      <c r="F4" s="13" t="s">
        <v>138</v>
      </c>
      <c r="G4" s="13" t="s">
        <v>139</v>
      </c>
      <c r="H4" s="13" t="s">
        <v>104</v>
      </c>
      <c r="I4" s="13" t="s">
        <v>75</v>
      </c>
      <c r="J4" s="14" t="b">
        <v>1</v>
      </c>
      <c r="K4" s="14" t="b">
        <v>0</v>
      </c>
      <c r="L4" s="14" t="b">
        <v>0</v>
      </c>
      <c r="M4" s="28" t="b">
        <v>1</v>
      </c>
      <c r="N4" s="14" t="b">
        <v>0</v>
      </c>
      <c r="O4" s="14" t="b">
        <v>1</v>
      </c>
      <c r="P4" s="14" t="b">
        <v>0</v>
      </c>
      <c r="Q4" s="14" t="b">
        <v>0</v>
      </c>
      <c r="R4" s="36" t="b">
        <v>1</v>
      </c>
      <c r="S4" s="14" t="b">
        <v>0</v>
      </c>
      <c r="T4" s="13">
        <f t="shared" si="0"/>
        <v>3</v>
      </c>
      <c r="U4" s="15"/>
      <c r="V4" s="30" t="s">
        <v>364</v>
      </c>
    </row>
    <row r="5" spans="1:22" ht="15.75" customHeight="1" x14ac:dyDescent="0.3">
      <c r="A5" s="13" t="s">
        <v>177</v>
      </c>
      <c r="B5" s="13"/>
      <c r="C5" s="13"/>
      <c r="D5" s="13"/>
      <c r="E5" s="13"/>
      <c r="F5" s="13"/>
      <c r="G5" s="13" t="s">
        <v>178</v>
      </c>
      <c r="H5" s="13" t="s">
        <v>27</v>
      </c>
      <c r="I5" s="13" t="s">
        <v>28</v>
      </c>
      <c r="J5" s="14" t="b">
        <v>1</v>
      </c>
      <c r="K5" s="28" t="b">
        <v>1</v>
      </c>
      <c r="L5" s="14" t="b">
        <v>0</v>
      </c>
      <c r="M5" s="14" t="b">
        <v>0</v>
      </c>
      <c r="N5" s="14" t="b">
        <v>1</v>
      </c>
      <c r="O5" s="14" t="b">
        <v>0</v>
      </c>
      <c r="P5" s="36" t="b">
        <v>1</v>
      </c>
      <c r="Q5" s="14" t="b">
        <v>0</v>
      </c>
      <c r="R5" s="14" t="b">
        <v>0</v>
      </c>
      <c r="S5" s="14" t="b">
        <v>0</v>
      </c>
      <c r="T5" s="18">
        <f t="shared" si="0"/>
        <v>3</v>
      </c>
      <c r="U5" s="15"/>
      <c r="V5" s="3" t="s">
        <v>365</v>
      </c>
    </row>
    <row r="6" spans="1:22" ht="15.75" customHeight="1" x14ac:dyDescent="0.3">
      <c r="A6" s="13" t="s">
        <v>243</v>
      </c>
      <c r="B6" s="13"/>
      <c r="C6" s="13"/>
      <c r="D6" s="13"/>
      <c r="E6" s="13" t="s">
        <v>244</v>
      </c>
      <c r="F6" s="13" t="s">
        <v>245</v>
      </c>
      <c r="G6" s="13" t="s">
        <v>246</v>
      </c>
      <c r="H6" s="13" t="s">
        <v>104</v>
      </c>
      <c r="I6" s="13" t="s">
        <v>75</v>
      </c>
      <c r="J6" s="14" t="b">
        <v>1</v>
      </c>
      <c r="K6" s="14" t="b">
        <v>0</v>
      </c>
      <c r="L6" s="14" t="b">
        <v>0</v>
      </c>
      <c r="M6" s="28" t="b">
        <v>1</v>
      </c>
      <c r="N6" s="14" t="b">
        <v>0</v>
      </c>
      <c r="O6" s="14" t="b">
        <v>1</v>
      </c>
      <c r="P6" s="36" t="b">
        <v>1</v>
      </c>
      <c r="Q6" s="14" t="b">
        <v>0</v>
      </c>
      <c r="R6" s="14" t="b">
        <v>0</v>
      </c>
      <c r="S6" s="14" t="b">
        <v>0</v>
      </c>
      <c r="T6" s="13">
        <f t="shared" si="0"/>
        <v>3</v>
      </c>
      <c r="U6" s="15"/>
      <c r="V6" s="15"/>
    </row>
    <row r="7" spans="1:22" ht="15.75" customHeight="1" x14ac:dyDescent="0.3">
      <c r="A7" s="13" t="s">
        <v>261</v>
      </c>
      <c r="B7" s="13"/>
      <c r="C7" s="13"/>
      <c r="D7" s="13"/>
      <c r="E7" s="13"/>
      <c r="F7" s="13"/>
      <c r="G7" s="13" t="s">
        <v>262</v>
      </c>
      <c r="H7" s="13" t="s">
        <v>132</v>
      </c>
      <c r="I7" s="13" t="s">
        <v>133</v>
      </c>
      <c r="J7" s="14" t="b">
        <v>1</v>
      </c>
      <c r="K7" s="28" t="b">
        <v>1</v>
      </c>
      <c r="L7" s="14" t="b">
        <v>0</v>
      </c>
      <c r="M7" s="14" t="b">
        <v>1</v>
      </c>
      <c r="N7" s="14" t="b">
        <v>0</v>
      </c>
      <c r="O7" s="36" t="b">
        <v>1</v>
      </c>
      <c r="P7" s="14" t="b">
        <v>0</v>
      </c>
      <c r="Q7" s="14" t="b">
        <v>0</v>
      </c>
      <c r="R7" s="14" t="b">
        <v>0</v>
      </c>
      <c r="S7" s="14" t="b">
        <v>0</v>
      </c>
      <c r="T7" s="18">
        <f t="shared" si="0"/>
        <v>3</v>
      </c>
      <c r="U7" s="15"/>
      <c r="V7" s="15"/>
    </row>
  </sheetData>
  <autoFilter ref="A1:T7" xr:uid="{00000000-0009-0000-0000-000005000000}"/>
  <conditionalFormatting sqref="T1:T8 T10:T873">
    <cfRule type="cellIs" dxfId="18" priority="1" operator="equal">
      <formula>2</formula>
    </cfRule>
    <cfRule type="cellIs" dxfId="17" priority="2" operator="equal">
      <formula>3</formula>
    </cfRule>
    <cfRule type="cellIs" dxfId="16" priority="3" operator="equal">
      <formula>1</formula>
    </cfRule>
  </conditionalFormatting>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9900"/>
  </sheetPr>
  <dimension ref="A1:S7"/>
  <sheetViews>
    <sheetView workbookViewId="0">
      <pane ySplit="1" topLeftCell="A2" activePane="bottomLeft" state="frozen"/>
      <selection pane="bottomLeft" activeCell="B3" sqref="B3"/>
    </sheetView>
  </sheetViews>
  <sheetFormatPr defaultColWidth="11.1796875" defaultRowHeight="15.75" customHeight="1" x14ac:dyDescent="0.2"/>
  <cols>
    <col min="1" max="1" width="14" customWidth="1"/>
    <col min="2" max="2" width="11.453125" hidden="1" customWidth="1"/>
    <col min="3" max="3" width="17.6328125" hidden="1" customWidth="1"/>
    <col min="4" max="4" width="15.08984375" hidden="1" customWidth="1"/>
    <col min="5" max="5" width="13.1796875" hidden="1" customWidth="1"/>
    <col min="6" max="6" width="24.54296875" hidden="1" customWidth="1"/>
    <col min="7" max="7" width="15.90625" hidden="1" customWidth="1"/>
    <col min="8" max="8" width="19.1796875" customWidth="1"/>
    <col min="9" max="9" width="15.90625" customWidth="1"/>
    <col min="10" max="10" width="7.54296875" customWidth="1"/>
    <col min="11" max="11" width="14.1796875" customWidth="1"/>
    <col min="12" max="12" width="12.453125" customWidth="1"/>
    <col min="13" max="13" width="10.36328125" customWidth="1"/>
    <col min="14" max="14" width="6.81640625" customWidth="1"/>
    <col min="15" max="15" width="8.54296875" customWidth="1"/>
    <col min="16" max="16" width="17.08984375" customWidth="1"/>
    <col min="17" max="17" width="11.1796875" customWidth="1"/>
    <col min="18" max="19" width="20.90625" customWidth="1"/>
    <col min="20" max="22" width="6.81640625" customWidth="1"/>
    <col min="23" max="23" width="13" customWidth="1"/>
    <col min="24" max="27" width="6.81640625" customWidth="1"/>
  </cols>
  <sheetData>
    <row r="1" spans="1:19" ht="15.75" customHeight="1" x14ac:dyDescent="0.3">
      <c r="A1" s="1" t="s">
        <v>323</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1" t="s">
        <v>16</v>
      </c>
      <c r="R1" s="3"/>
      <c r="S1" s="3"/>
    </row>
    <row r="2" spans="1:19" ht="15.75" customHeight="1" x14ac:dyDescent="0.3">
      <c r="A2" s="13" t="s">
        <v>63</v>
      </c>
      <c r="B2" s="13"/>
      <c r="C2" s="13"/>
      <c r="D2" s="13" t="s">
        <v>64</v>
      </c>
      <c r="E2" s="13" t="s">
        <v>65</v>
      </c>
      <c r="F2" s="13" t="s">
        <v>66</v>
      </c>
      <c r="G2" s="14" t="b">
        <v>1</v>
      </c>
      <c r="H2" s="28" t="b">
        <v>1</v>
      </c>
      <c r="I2" s="14" t="b">
        <v>0</v>
      </c>
      <c r="J2" s="14" t="b">
        <v>0</v>
      </c>
      <c r="K2" s="14" t="b">
        <v>1</v>
      </c>
      <c r="L2" s="36" t="b">
        <v>1</v>
      </c>
      <c r="M2" s="14" t="b">
        <v>0</v>
      </c>
      <c r="N2" s="14" t="b">
        <v>0</v>
      </c>
      <c r="O2" s="14" t="b">
        <v>0</v>
      </c>
      <c r="P2" s="14" t="b">
        <v>1</v>
      </c>
      <c r="Q2" s="18">
        <f t="shared" ref="Q2:Q5" si="0">COUNTIF(H2:P2,TRUE)</f>
        <v>4</v>
      </c>
      <c r="R2" s="3"/>
      <c r="S2" s="3"/>
    </row>
    <row r="3" spans="1:19" ht="15.75" customHeight="1" x14ac:dyDescent="0.3">
      <c r="A3" s="13" t="s">
        <v>85</v>
      </c>
      <c r="B3" s="13" t="s">
        <v>86</v>
      </c>
      <c r="C3" s="13" t="s">
        <v>87</v>
      </c>
      <c r="D3" s="13" t="s">
        <v>88</v>
      </c>
      <c r="E3" s="13" t="s">
        <v>45</v>
      </c>
      <c r="F3" s="13" t="s">
        <v>46</v>
      </c>
      <c r="G3" s="14" t="b">
        <v>1</v>
      </c>
      <c r="H3" s="14" t="b">
        <v>0</v>
      </c>
      <c r="I3" s="14" t="b">
        <v>0</v>
      </c>
      <c r="J3" s="14" t="b">
        <v>0</v>
      </c>
      <c r="K3" s="28" t="b">
        <v>1</v>
      </c>
      <c r="L3" s="14" t="b">
        <v>0</v>
      </c>
      <c r="M3" s="14" t="b">
        <v>1</v>
      </c>
      <c r="N3" s="14" t="b">
        <v>0</v>
      </c>
      <c r="O3" s="36" t="b">
        <v>1</v>
      </c>
      <c r="P3" s="14" t="b">
        <v>1</v>
      </c>
      <c r="Q3" s="13">
        <f t="shared" si="0"/>
        <v>4</v>
      </c>
      <c r="R3" s="1"/>
      <c r="S3" s="1" t="s">
        <v>363</v>
      </c>
    </row>
    <row r="4" spans="1:19" ht="15.75" customHeight="1" x14ac:dyDescent="0.3">
      <c r="A4" s="13" t="s">
        <v>238</v>
      </c>
      <c r="B4" s="13" t="s">
        <v>239</v>
      </c>
      <c r="C4" s="13" t="s">
        <v>240</v>
      </c>
      <c r="D4" s="13" t="s">
        <v>241</v>
      </c>
      <c r="E4" s="13" t="s">
        <v>45</v>
      </c>
      <c r="F4" s="13" t="s">
        <v>46</v>
      </c>
      <c r="G4" s="14" t="b">
        <v>1</v>
      </c>
      <c r="H4" s="28" t="b">
        <v>1</v>
      </c>
      <c r="I4" s="14" t="b">
        <v>1</v>
      </c>
      <c r="J4" s="14" t="b">
        <v>0</v>
      </c>
      <c r="K4" s="36" t="b">
        <v>1</v>
      </c>
      <c r="L4" s="14" t="b">
        <v>0</v>
      </c>
      <c r="M4" s="14" t="b">
        <v>1</v>
      </c>
      <c r="N4" s="14" t="b">
        <v>0</v>
      </c>
      <c r="O4" s="14" t="b">
        <v>0</v>
      </c>
      <c r="P4" s="14" t="b">
        <v>0</v>
      </c>
      <c r="Q4" s="21">
        <f t="shared" si="0"/>
        <v>4</v>
      </c>
      <c r="R4" s="1"/>
      <c r="S4" s="1"/>
    </row>
    <row r="5" spans="1:19" ht="15.75" customHeight="1" x14ac:dyDescent="0.3">
      <c r="A5" s="13" t="s">
        <v>285</v>
      </c>
      <c r="B5" s="13" t="s">
        <v>286</v>
      </c>
      <c r="C5" s="13" t="s">
        <v>62</v>
      </c>
      <c r="D5" s="13" t="s">
        <v>287</v>
      </c>
      <c r="E5" s="13" t="s">
        <v>104</v>
      </c>
      <c r="F5" s="13" t="s">
        <v>75</v>
      </c>
      <c r="G5" s="14" t="b">
        <v>1</v>
      </c>
      <c r="H5" s="14" t="b">
        <v>0</v>
      </c>
      <c r="I5" s="28" t="b">
        <v>1</v>
      </c>
      <c r="J5" s="14" t="b">
        <v>1</v>
      </c>
      <c r="K5" s="36" t="b">
        <v>1</v>
      </c>
      <c r="L5" s="14" t="b">
        <v>0</v>
      </c>
      <c r="M5" s="14" t="b">
        <v>1</v>
      </c>
      <c r="N5" s="14" t="b">
        <v>0</v>
      </c>
      <c r="O5" s="14" t="b">
        <v>0</v>
      </c>
      <c r="P5" s="14" t="b">
        <v>0</v>
      </c>
      <c r="Q5" s="21">
        <f t="shared" si="0"/>
        <v>4</v>
      </c>
      <c r="R5" s="30"/>
      <c r="S5" s="30" t="s">
        <v>366</v>
      </c>
    </row>
    <row r="6" spans="1:19" ht="15.75" customHeight="1" x14ac:dyDescent="0.3">
      <c r="A6" s="1"/>
      <c r="B6" s="1"/>
      <c r="C6" s="1"/>
      <c r="D6" s="1"/>
      <c r="E6" s="1"/>
      <c r="F6" s="1"/>
      <c r="G6" s="2"/>
      <c r="H6" s="2"/>
      <c r="I6" s="2"/>
      <c r="J6" s="2"/>
      <c r="K6" s="2"/>
      <c r="L6" s="2"/>
      <c r="M6" s="2"/>
      <c r="N6" s="2"/>
      <c r="O6" s="14"/>
      <c r="P6" s="14"/>
      <c r="Q6" s="1"/>
      <c r="R6" s="15"/>
      <c r="S6" s="15" t="s">
        <v>367</v>
      </c>
    </row>
    <row r="7" spans="1:19" ht="15.75" customHeight="1" x14ac:dyDescent="0.3">
      <c r="A7" s="1"/>
      <c r="B7" s="1"/>
      <c r="C7" s="1"/>
      <c r="D7" s="1"/>
      <c r="E7" s="1"/>
      <c r="F7" s="1"/>
      <c r="G7" s="2"/>
      <c r="H7" s="37">
        <f t="shared" ref="H7:P7" si="1">COUNTIF(H2:H5,TRUE) / 4</f>
        <v>0.5</v>
      </c>
      <c r="I7" s="37">
        <f t="shared" si="1"/>
        <v>0.5</v>
      </c>
      <c r="J7" s="37">
        <f t="shared" si="1"/>
        <v>0.25</v>
      </c>
      <c r="K7" s="37">
        <f t="shared" si="1"/>
        <v>1</v>
      </c>
      <c r="L7" s="37">
        <f t="shared" si="1"/>
        <v>0.25</v>
      </c>
      <c r="M7" s="37">
        <f t="shared" si="1"/>
        <v>0.75</v>
      </c>
      <c r="N7" s="37">
        <f t="shared" si="1"/>
        <v>0</v>
      </c>
      <c r="O7" s="37">
        <f t="shared" si="1"/>
        <v>0.25</v>
      </c>
      <c r="P7" s="37">
        <f t="shared" si="1"/>
        <v>0.5</v>
      </c>
      <c r="Q7" s="2"/>
      <c r="R7" s="15"/>
      <c r="S7" s="15"/>
    </row>
  </sheetData>
  <autoFilter ref="A1:Q5" xr:uid="{00000000-0009-0000-0000-000006000000}"/>
  <conditionalFormatting sqref="Q1:Q6 Q8:Q871">
    <cfRule type="cellIs" dxfId="15" priority="1" operator="equal">
      <formula>2</formula>
    </cfRule>
    <cfRule type="cellIs" dxfId="14" priority="2" operator="equal">
      <formula>3</formula>
    </cfRule>
    <cfRule type="cellIs" dxfId="13" priority="3" operator="equal">
      <formula>1</formula>
    </cfRule>
  </conditionalFormatting>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9900"/>
  </sheetPr>
  <dimension ref="A1:S6"/>
  <sheetViews>
    <sheetView workbookViewId="0">
      <pane ySplit="1" topLeftCell="A2" activePane="bottomLeft" state="frozen"/>
      <selection pane="bottomLeft" activeCell="B3" sqref="B3"/>
    </sheetView>
  </sheetViews>
  <sheetFormatPr defaultColWidth="11.1796875" defaultRowHeight="15.75" customHeight="1" x14ac:dyDescent="0.2"/>
  <cols>
    <col min="1" max="1" width="26.1796875" customWidth="1"/>
    <col min="2" max="2" width="11.453125" hidden="1" customWidth="1"/>
    <col min="3" max="3" width="17.6328125" hidden="1" customWidth="1"/>
    <col min="4" max="4" width="15.08984375" hidden="1" customWidth="1"/>
    <col min="5" max="5" width="13.1796875" hidden="1" customWidth="1"/>
    <col min="6" max="6" width="24.54296875" hidden="1" customWidth="1"/>
    <col min="7" max="7" width="15.90625" hidden="1" customWidth="1"/>
    <col min="8" max="8" width="11.36328125" customWidth="1"/>
    <col min="9" max="9" width="15.90625" customWidth="1"/>
    <col min="10" max="10" width="7.54296875" customWidth="1"/>
    <col min="11" max="11" width="14.1796875" customWidth="1"/>
    <col min="12" max="12" width="12.453125" customWidth="1"/>
    <col min="13" max="13" width="10.36328125" customWidth="1"/>
    <col min="14" max="14" width="6.81640625" customWidth="1"/>
    <col min="15" max="15" width="8.54296875" customWidth="1"/>
    <col min="16" max="16" width="17.08984375" customWidth="1"/>
    <col min="17" max="17" width="11.1796875" customWidth="1"/>
    <col min="18" max="18" width="11.81640625" customWidth="1"/>
    <col min="19" max="19" width="21.81640625" customWidth="1"/>
    <col min="20" max="22" width="6.81640625" customWidth="1"/>
    <col min="23" max="23" width="13" customWidth="1"/>
    <col min="24" max="27" width="6.81640625" customWidth="1"/>
  </cols>
  <sheetData>
    <row r="1" spans="1:19" ht="15.75" customHeight="1" x14ac:dyDescent="0.3">
      <c r="A1" s="1" t="s">
        <v>323</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1" t="s">
        <v>16</v>
      </c>
      <c r="R1" s="3"/>
      <c r="S1" s="3"/>
    </row>
    <row r="2" spans="1:19" ht="15.75" customHeight="1" x14ac:dyDescent="0.3">
      <c r="A2" s="13" t="s">
        <v>100</v>
      </c>
      <c r="B2" s="13" t="s">
        <v>101</v>
      </c>
      <c r="C2" s="13" t="s">
        <v>102</v>
      </c>
      <c r="D2" s="13" t="s">
        <v>103</v>
      </c>
      <c r="E2" s="13" t="s">
        <v>104</v>
      </c>
      <c r="F2" s="13" t="s">
        <v>75</v>
      </c>
      <c r="G2" s="14" t="b">
        <v>1</v>
      </c>
      <c r="H2" s="14" t="b">
        <v>0</v>
      </c>
      <c r="I2" s="14" t="b">
        <v>1</v>
      </c>
      <c r="J2" s="14" t="b">
        <v>1</v>
      </c>
      <c r="K2" s="14" t="b">
        <v>0</v>
      </c>
      <c r="L2" s="14" t="b">
        <v>1</v>
      </c>
      <c r="M2" s="36" t="b">
        <v>1</v>
      </c>
      <c r="N2" s="14" t="b">
        <v>0</v>
      </c>
      <c r="O2" s="14" t="b">
        <v>1</v>
      </c>
      <c r="P2" s="14" t="b">
        <v>0</v>
      </c>
      <c r="Q2" s="13">
        <f t="shared" ref="Q2:Q4" si="0">COUNTIF(H2:P2,TRUE)</f>
        <v>5</v>
      </c>
      <c r="R2" s="3"/>
      <c r="S2" s="3" t="s">
        <v>368</v>
      </c>
    </row>
    <row r="3" spans="1:19" ht="15.75" customHeight="1" x14ac:dyDescent="0.3">
      <c r="A3" s="13" t="s">
        <v>248</v>
      </c>
      <c r="B3" s="13" t="s">
        <v>249</v>
      </c>
      <c r="C3" s="13" t="s">
        <v>250</v>
      </c>
      <c r="D3" s="13" t="s">
        <v>251</v>
      </c>
      <c r="E3" s="13" t="s">
        <v>27</v>
      </c>
      <c r="F3" s="13" t="s">
        <v>28</v>
      </c>
      <c r="G3" s="14" t="b">
        <v>1</v>
      </c>
      <c r="H3" s="14" t="b">
        <v>0</v>
      </c>
      <c r="I3" s="14" t="b">
        <v>1</v>
      </c>
      <c r="J3" s="14" t="b">
        <v>0</v>
      </c>
      <c r="K3" s="14" t="b">
        <v>1</v>
      </c>
      <c r="L3" s="36" t="b">
        <v>1</v>
      </c>
      <c r="M3" s="14" t="b">
        <v>1</v>
      </c>
      <c r="N3" s="14" t="b">
        <v>0</v>
      </c>
      <c r="O3" s="14" t="b">
        <v>0</v>
      </c>
      <c r="P3" s="14" t="b">
        <v>1</v>
      </c>
      <c r="Q3" s="21">
        <f t="shared" si="0"/>
        <v>5</v>
      </c>
      <c r="R3" s="15"/>
      <c r="S3" s="3" t="s">
        <v>369</v>
      </c>
    </row>
    <row r="4" spans="1:19" ht="15.75" customHeight="1" x14ac:dyDescent="0.3">
      <c r="A4" s="13" t="s">
        <v>289</v>
      </c>
      <c r="B4" s="13" t="s">
        <v>290</v>
      </c>
      <c r="C4" s="13" t="s">
        <v>291</v>
      </c>
      <c r="D4" s="13" t="s">
        <v>292</v>
      </c>
      <c r="E4" s="13" t="s">
        <v>74</v>
      </c>
      <c r="F4" s="13" t="s">
        <v>75</v>
      </c>
      <c r="G4" s="14" t="b">
        <v>1</v>
      </c>
      <c r="H4" s="14" t="b">
        <v>0</v>
      </c>
      <c r="I4" s="14" t="b">
        <v>0</v>
      </c>
      <c r="J4" s="14" t="b">
        <v>1</v>
      </c>
      <c r="K4" s="14" t="b">
        <v>0</v>
      </c>
      <c r="L4" s="14" t="b">
        <v>1</v>
      </c>
      <c r="M4" s="36" t="b">
        <v>1</v>
      </c>
      <c r="N4" s="14" t="b">
        <v>0</v>
      </c>
      <c r="O4" s="14" t="b">
        <v>1</v>
      </c>
      <c r="P4" s="14" t="b">
        <v>1</v>
      </c>
      <c r="Q4" s="13">
        <f t="shared" si="0"/>
        <v>5</v>
      </c>
      <c r="R4" s="3"/>
      <c r="S4" s="3" t="s">
        <v>370</v>
      </c>
    </row>
    <row r="5" spans="1:19" ht="15.75" customHeight="1" x14ac:dyDescent="0.3">
      <c r="A5" s="1"/>
      <c r="B5" s="1"/>
      <c r="C5" s="1"/>
      <c r="D5" s="1"/>
      <c r="E5" s="1"/>
      <c r="F5" s="1"/>
      <c r="G5" s="2"/>
      <c r="H5" s="2"/>
      <c r="I5" s="2"/>
      <c r="J5" s="2"/>
      <c r="K5" s="2"/>
      <c r="L5" s="2"/>
      <c r="M5" s="2"/>
      <c r="N5" s="2"/>
      <c r="O5" s="14"/>
      <c r="P5" s="14"/>
      <c r="Q5" s="1"/>
      <c r="R5" s="3"/>
      <c r="S5" s="3"/>
    </row>
    <row r="6" spans="1:19" ht="15.75" customHeight="1" x14ac:dyDescent="0.3">
      <c r="A6" s="1"/>
      <c r="B6" s="1"/>
      <c r="C6" s="1"/>
      <c r="D6" s="1"/>
      <c r="E6" s="1"/>
      <c r="F6" s="1"/>
      <c r="G6" s="2"/>
      <c r="H6" s="37">
        <f t="shared" ref="H6:P6" si="1">COUNTIF(H2:H4, TRUE)/ 3</f>
        <v>0</v>
      </c>
      <c r="I6" s="37">
        <f t="shared" si="1"/>
        <v>0.66666666666666663</v>
      </c>
      <c r="J6" s="37">
        <f t="shared" si="1"/>
        <v>0.66666666666666663</v>
      </c>
      <c r="K6" s="37">
        <f t="shared" si="1"/>
        <v>0.33333333333333331</v>
      </c>
      <c r="L6" s="37">
        <f t="shared" si="1"/>
        <v>1</v>
      </c>
      <c r="M6" s="37">
        <f t="shared" si="1"/>
        <v>1</v>
      </c>
      <c r="N6" s="37">
        <f t="shared" si="1"/>
        <v>0</v>
      </c>
      <c r="O6" s="37">
        <f t="shared" si="1"/>
        <v>0.66666666666666663</v>
      </c>
      <c r="P6" s="37">
        <f t="shared" si="1"/>
        <v>0.66666666666666663</v>
      </c>
      <c r="Q6" s="1"/>
      <c r="R6" s="3"/>
      <c r="S6" s="3"/>
    </row>
  </sheetData>
  <autoFilter ref="A1:Q4" xr:uid="{00000000-0009-0000-0000-000007000000}"/>
  <conditionalFormatting sqref="Q1:Q870">
    <cfRule type="cellIs" dxfId="12" priority="1" operator="equal">
      <formula>2</formula>
    </cfRule>
    <cfRule type="cellIs" dxfId="11" priority="2" operator="equal">
      <formula>3</formula>
    </cfRule>
    <cfRule type="cellIs" dxfId="10" priority="3" operator="equal">
      <formula>1</formula>
    </cfRule>
  </conditionalFormatting>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9900"/>
  </sheetPr>
  <dimension ref="A1:T1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1796875" defaultRowHeight="15.75" customHeight="1" x14ac:dyDescent="0.2"/>
  <cols>
    <col min="1" max="1" width="26.1796875" customWidth="1"/>
    <col min="2" max="2" width="11.453125" customWidth="1"/>
    <col min="3" max="3" width="17.6328125" customWidth="1"/>
    <col min="4" max="4" width="15.08984375" customWidth="1"/>
    <col min="5" max="5" width="13.1796875" customWidth="1"/>
    <col min="6" max="6" width="24.54296875" customWidth="1"/>
    <col min="7" max="7" width="15.90625" customWidth="1"/>
    <col min="8" max="8" width="11.36328125" customWidth="1"/>
    <col min="9" max="9" width="15.90625" customWidth="1"/>
    <col min="10" max="10" width="7.54296875" customWidth="1"/>
    <col min="11" max="11" width="14.1796875" customWidth="1"/>
    <col min="12" max="12" width="12.453125" customWidth="1"/>
    <col min="13" max="13" width="10.36328125" customWidth="1"/>
    <col min="14" max="14" width="6.81640625" customWidth="1"/>
    <col min="15" max="15" width="8.54296875" customWidth="1"/>
    <col min="16" max="16" width="17.08984375" customWidth="1"/>
    <col min="17" max="17" width="11.1796875" hidden="1" customWidth="1"/>
    <col min="18" max="18" width="26.6328125" customWidth="1"/>
    <col min="19" max="19" width="26.36328125" customWidth="1"/>
    <col min="20" max="20" width="51.6328125" customWidth="1"/>
    <col min="21" max="22" width="6.81640625" customWidth="1"/>
    <col min="23" max="23" width="13" customWidth="1"/>
    <col min="24" max="27" width="6.81640625" customWidth="1"/>
  </cols>
  <sheetData>
    <row r="1" spans="1:20" ht="15.75" customHeight="1" x14ac:dyDescent="0.3">
      <c r="A1" s="1" t="s">
        <v>323</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1" t="s">
        <v>16</v>
      </c>
      <c r="R1" s="3" t="s">
        <v>371</v>
      </c>
      <c r="S1" s="3" t="s">
        <v>372</v>
      </c>
      <c r="T1" s="3" t="s">
        <v>373</v>
      </c>
    </row>
    <row r="2" spans="1:20" ht="15.75" customHeight="1" x14ac:dyDescent="0.3">
      <c r="A2" s="13" t="s">
        <v>51</v>
      </c>
      <c r="B2" s="13"/>
      <c r="C2" s="13"/>
      <c r="D2" s="13"/>
      <c r="E2" s="13"/>
      <c r="F2" s="13"/>
      <c r="G2" s="14"/>
      <c r="H2" s="14" t="b">
        <v>0</v>
      </c>
      <c r="I2" s="14" t="b">
        <v>0</v>
      </c>
      <c r="J2" s="14" t="b">
        <v>0</v>
      </c>
      <c r="K2" s="14" t="b">
        <v>0</v>
      </c>
      <c r="L2" s="14" t="b">
        <v>1</v>
      </c>
      <c r="M2" s="14" t="b">
        <v>0</v>
      </c>
      <c r="N2" s="14" t="b">
        <v>0</v>
      </c>
      <c r="O2" s="14" t="b">
        <v>1</v>
      </c>
      <c r="P2" s="14" t="b">
        <v>0</v>
      </c>
      <c r="Q2" s="13">
        <f t="shared" ref="Q2:Q8" si="0">COUNTIF(H2:P2,TRUE)</f>
        <v>2</v>
      </c>
      <c r="R2" s="25"/>
      <c r="S2" s="25" t="b">
        <v>0</v>
      </c>
      <c r="T2" s="15" t="s">
        <v>374</v>
      </c>
    </row>
    <row r="3" spans="1:20" ht="15.75" customHeight="1" x14ac:dyDescent="0.3">
      <c r="A3" s="13" t="s">
        <v>54</v>
      </c>
      <c r="B3" s="13" t="s">
        <v>55</v>
      </c>
      <c r="C3" s="13" t="s">
        <v>56</v>
      </c>
      <c r="D3" s="13" t="s">
        <v>57</v>
      </c>
      <c r="E3" s="13" t="s">
        <v>45</v>
      </c>
      <c r="F3" s="13" t="s">
        <v>46</v>
      </c>
      <c r="G3" s="14" t="b">
        <v>1</v>
      </c>
      <c r="H3" s="14" t="b">
        <v>0</v>
      </c>
      <c r="I3" s="14" t="b">
        <v>0</v>
      </c>
      <c r="J3" s="14" t="b">
        <v>1</v>
      </c>
      <c r="K3" s="14" t="b">
        <v>0</v>
      </c>
      <c r="L3" s="14" t="b">
        <v>0</v>
      </c>
      <c r="M3" s="14" t="b">
        <v>0</v>
      </c>
      <c r="N3" s="14" t="b">
        <v>0</v>
      </c>
      <c r="O3" s="14" t="b">
        <v>0</v>
      </c>
      <c r="P3" s="14" t="b">
        <v>1</v>
      </c>
      <c r="Q3" s="13">
        <f t="shared" si="0"/>
        <v>2</v>
      </c>
      <c r="R3" s="25" t="s">
        <v>375</v>
      </c>
      <c r="S3" s="25" t="b">
        <v>0</v>
      </c>
      <c r="T3" s="15" t="s">
        <v>376</v>
      </c>
    </row>
    <row r="4" spans="1:20" ht="15.75" customHeight="1" x14ac:dyDescent="0.3">
      <c r="A4" s="13" t="s">
        <v>68</v>
      </c>
      <c r="B4" s="13"/>
      <c r="C4" s="13"/>
      <c r="D4" s="13"/>
      <c r="E4" s="13"/>
      <c r="F4" s="13"/>
      <c r="G4" s="14"/>
      <c r="H4" s="14" t="b">
        <v>0</v>
      </c>
      <c r="I4" s="14" t="b">
        <v>0</v>
      </c>
      <c r="J4" s="14" t="b">
        <v>0</v>
      </c>
      <c r="K4" s="14" t="b">
        <v>0</v>
      </c>
      <c r="L4" s="14" t="b">
        <v>0</v>
      </c>
      <c r="M4" s="14" t="b">
        <v>1</v>
      </c>
      <c r="N4" s="14" t="b">
        <v>0</v>
      </c>
      <c r="O4" s="14" t="b">
        <v>1</v>
      </c>
      <c r="P4" s="14" t="b">
        <v>0</v>
      </c>
      <c r="Q4" s="13">
        <f t="shared" si="0"/>
        <v>2</v>
      </c>
      <c r="R4" s="25" t="s">
        <v>377</v>
      </c>
      <c r="S4" s="25" t="b">
        <v>0</v>
      </c>
      <c r="T4" s="15" t="s">
        <v>378</v>
      </c>
    </row>
    <row r="5" spans="1:20" ht="15.75" customHeight="1" x14ac:dyDescent="0.3">
      <c r="A5" s="13" t="s">
        <v>175</v>
      </c>
      <c r="B5" s="13"/>
      <c r="C5" s="13"/>
      <c r="D5" s="13"/>
      <c r="E5" s="13"/>
      <c r="F5" s="13"/>
      <c r="G5" s="14"/>
      <c r="H5" s="14" t="b">
        <v>0</v>
      </c>
      <c r="I5" s="14" t="b">
        <v>0</v>
      </c>
      <c r="J5" s="14" t="b">
        <v>0</v>
      </c>
      <c r="K5" s="14" t="b">
        <v>0</v>
      </c>
      <c r="L5" s="14" t="b">
        <v>1</v>
      </c>
      <c r="M5" s="14" t="b">
        <v>1</v>
      </c>
      <c r="N5" s="14" t="b">
        <v>0</v>
      </c>
      <c r="O5" s="14" t="b">
        <v>0</v>
      </c>
      <c r="P5" s="14" t="b">
        <v>0</v>
      </c>
      <c r="Q5" s="13">
        <f t="shared" si="0"/>
        <v>2</v>
      </c>
      <c r="R5" s="38" t="s">
        <v>377</v>
      </c>
      <c r="S5" s="25" t="b">
        <v>0</v>
      </c>
      <c r="T5" s="15" t="s">
        <v>379</v>
      </c>
    </row>
    <row r="6" spans="1:20" ht="15.75" customHeight="1" x14ac:dyDescent="0.3">
      <c r="A6" s="13" t="s">
        <v>186</v>
      </c>
      <c r="B6" s="13" t="s">
        <v>187</v>
      </c>
      <c r="C6" s="13" t="s">
        <v>188</v>
      </c>
      <c r="D6" s="13" t="s">
        <v>189</v>
      </c>
      <c r="E6" s="13" t="s">
        <v>104</v>
      </c>
      <c r="F6" s="13" t="s">
        <v>75</v>
      </c>
      <c r="G6" s="14" t="b">
        <v>1</v>
      </c>
      <c r="H6" s="14" t="b">
        <v>0</v>
      </c>
      <c r="I6" s="14" t="b">
        <v>1</v>
      </c>
      <c r="J6" s="14" t="b">
        <v>0</v>
      </c>
      <c r="K6" s="14" t="b">
        <v>0</v>
      </c>
      <c r="L6" s="14" t="b">
        <v>0</v>
      </c>
      <c r="M6" s="14" t="b">
        <v>1</v>
      </c>
      <c r="N6" s="14" t="b">
        <v>0</v>
      </c>
      <c r="O6" s="14" t="b">
        <v>0</v>
      </c>
      <c r="P6" s="14" t="b">
        <v>0</v>
      </c>
      <c r="Q6" s="13">
        <f t="shared" si="0"/>
        <v>2</v>
      </c>
      <c r="R6" s="25" t="s">
        <v>375</v>
      </c>
      <c r="S6" s="25" t="b">
        <v>0</v>
      </c>
      <c r="T6" s="15" t="s">
        <v>380</v>
      </c>
    </row>
    <row r="7" spans="1:20" ht="15.75" customHeight="1" x14ac:dyDescent="0.3">
      <c r="A7" s="13" t="s">
        <v>191</v>
      </c>
      <c r="B7" s="13"/>
      <c r="C7" s="20">
        <f>447465765122</f>
        <v>447465765122</v>
      </c>
      <c r="D7" s="13" t="s">
        <v>192</v>
      </c>
      <c r="E7" s="13" t="s">
        <v>65</v>
      </c>
      <c r="F7" s="13"/>
      <c r="G7" s="14" t="b">
        <v>1</v>
      </c>
      <c r="H7" s="14" t="b">
        <v>0</v>
      </c>
      <c r="I7" s="14" t="b">
        <v>0</v>
      </c>
      <c r="J7" s="14" t="b">
        <v>1</v>
      </c>
      <c r="K7" s="14" t="b">
        <v>0</v>
      </c>
      <c r="L7" s="14" t="b">
        <v>1</v>
      </c>
      <c r="M7" s="14" t="b">
        <v>0</v>
      </c>
      <c r="N7" s="14" t="b">
        <v>0</v>
      </c>
      <c r="O7" s="14" t="b">
        <v>0</v>
      </c>
      <c r="P7" s="14" t="b">
        <v>0</v>
      </c>
      <c r="Q7" s="13">
        <f t="shared" si="0"/>
        <v>2</v>
      </c>
      <c r="R7" s="38" t="s">
        <v>377</v>
      </c>
      <c r="S7" s="25" t="b">
        <v>0</v>
      </c>
      <c r="T7" s="15" t="s">
        <v>381</v>
      </c>
    </row>
    <row r="8" spans="1:20" ht="15.75" customHeight="1" x14ac:dyDescent="0.3">
      <c r="A8" s="13" t="s">
        <v>204</v>
      </c>
      <c r="B8" s="13"/>
      <c r="C8" s="13"/>
      <c r="D8" s="13" t="s">
        <v>205</v>
      </c>
      <c r="E8" s="39" t="s">
        <v>33</v>
      </c>
      <c r="F8" s="13" t="s">
        <v>34</v>
      </c>
      <c r="G8" s="14" t="b">
        <v>0</v>
      </c>
      <c r="H8" s="14" t="b">
        <v>0</v>
      </c>
      <c r="I8" s="14" t="b">
        <v>1</v>
      </c>
      <c r="J8" s="14" t="b">
        <v>0</v>
      </c>
      <c r="K8" s="14" t="b">
        <v>0</v>
      </c>
      <c r="L8" s="14" t="b">
        <v>0</v>
      </c>
      <c r="M8" s="14" t="b">
        <v>0</v>
      </c>
      <c r="N8" s="14" t="b">
        <v>0</v>
      </c>
      <c r="O8" s="14" t="b">
        <v>0</v>
      </c>
      <c r="P8" s="14" t="b">
        <v>1</v>
      </c>
      <c r="Q8" s="13">
        <f t="shared" si="0"/>
        <v>2</v>
      </c>
      <c r="R8" s="25" t="s">
        <v>377</v>
      </c>
      <c r="S8" s="25" t="b">
        <v>0</v>
      </c>
      <c r="T8" s="15" t="s">
        <v>382</v>
      </c>
    </row>
    <row r="9" spans="1:20" ht="15.75" customHeight="1" x14ac:dyDescent="0.3">
      <c r="A9" s="1"/>
      <c r="B9" s="1"/>
      <c r="C9" s="1"/>
      <c r="D9" s="1"/>
      <c r="E9" s="1"/>
      <c r="F9" s="1"/>
      <c r="G9" s="2"/>
      <c r="H9" s="2"/>
      <c r="I9" s="2"/>
      <c r="J9" s="2"/>
      <c r="K9" s="2"/>
      <c r="L9" s="2"/>
      <c r="M9" s="2"/>
      <c r="N9" s="2"/>
      <c r="O9" s="2"/>
      <c r="P9" s="2"/>
      <c r="Q9" s="1"/>
      <c r="R9" s="40"/>
      <c r="S9" s="40"/>
      <c r="T9" s="3"/>
    </row>
    <row r="10" spans="1:20" ht="15.75" customHeight="1" x14ac:dyDescent="0.3">
      <c r="A10" s="1"/>
      <c r="B10" s="1"/>
      <c r="C10" s="1"/>
      <c r="D10" s="1"/>
      <c r="E10" s="1"/>
      <c r="F10" s="1"/>
      <c r="G10" s="2"/>
      <c r="H10" s="2" t="s">
        <v>383</v>
      </c>
      <c r="I10" s="2">
        <f t="shared" ref="I10:P10" si="1">COUNTIF(I2:I8,TRUE)</f>
        <v>2</v>
      </c>
      <c r="J10" s="2">
        <f t="shared" si="1"/>
        <v>2</v>
      </c>
      <c r="K10" s="2">
        <f t="shared" si="1"/>
        <v>0</v>
      </c>
      <c r="L10" s="2">
        <f t="shared" si="1"/>
        <v>3</v>
      </c>
      <c r="M10" s="2">
        <f t="shared" si="1"/>
        <v>3</v>
      </c>
      <c r="N10" s="2">
        <f t="shared" si="1"/>
        <v>0</v>
      </c>
      <c r="O10" s="2">
        <f t="shared" si="1"/>
        <v>2</v>
      </c>
      <c r="P10" s="2">
        <f t="shared" si="1"/>
        <v>2</v>
      </c>
      <c r="Q10" s="2" t="s">
        <v>383</v>
      </c>
      <c r="R10" s="40"/>
      <c r="S10" s="40"/>
      <c r="T10" s="3"/>
    </row>
  </sheetData>
  <autoFilter ref="A1:Q8" xr:uid="{00000000-0009-0000-0000-000008000000}"/>
  <conditionalFormatting sqref="Q1:Q9 Q11:Q872">
    <cfRule type="cellIs" dxfId="9" priority="1" operator="equal">
      <formula>2</formula>
    </cfRule>
    <cfRule type="cellIs" dxfId="8" priority="2" operator="equal">
      <formula>3</formula>
    </cfRule>
    <cfRule type="cellIs" dxfId="7" priority="3" operator="equal">
      <formula>1</formula>
    </cfRule>
  </conditionalFormatting>
  <hyperlinks>
    <hyperlink ref="E8" r:id="rId1" xr:uid="{00000000-0004-0000-08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Attendee Overview</vt:lpstr>
      <vt:lpstr>OG Attendee Information — Nimi </vt:lpstr>
      <vt:lpstr>OG Loyalty Card Threshold  — Ni</vt:lpstr>
      <vt:lpstr>Soane Attendee Overview</vt:lpstr>
      <vt:lpstr>Progress Tracking — Nimi Challe</vt:lpstr>
      <vt:lpstr>3 Event Attendee List — Nimi Ch</vt:lpstr>
      <vt:lpstr>4 Event Attendee List — Nimi Ch</vt:lpstr>
      <vt:lpstr>5 Event Attendee List — Nimi Ch</vt:lpstr>
      <vt:lpstr>2 Event Attendee List — Nimi Ch</vt:lpstr>
      <vt:lpstr>1 Event Attendee List — Nimi Ch</vt:lpstr>
      <vt:lpstr>Overall Advent #s</vt:lpstr>
      <vt:lpstr>Soane Event</vt:lpstr>
      <vt:lpstr>#1 Sunday Stroll </vt:lpstr>
      <vt:lpstr>WIP Form Submissions (minus tes</vt:lpstr>
      <vt:lpstr> Overall Advent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Nimi Team</cp:lastModifiedBy>
  <dcterms:modified xsi:type="dcterms:W3CDTF">2024-09-14T08:22:46Z</dcterms:modified>
</cp:coreProperties>
</file>