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E:\学习相关\各类作业\大二下_组原实验\7.单总线CPU\单总线实验资料包(愚人节版)\"/>
    </mc:Choice>
  </mc:AlternateContent>
  <xr:revisionPtr revIDLastSave="0" documentId="13_ncr:1_{0E174FFE-473F-4BDC-9B20-8C4A903E9460}" xr6:coauthVersionLast="47" xr6:coauthVersionMax="47" xr10:uidLastSave="{00000000-0000-0000-0000-000000000000}"/>
  <bookViews>
    <workbookView xWindow="-110" yWindow="-110" windowWidth="25820" windowHeight="15620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H25" i="3"/>
  <c r="AG25" i="3"/>
  <c r="AH24" i="3"/>
  <c r="AG24" i="3"/>
  <c r="AH23" i="3"/>
  <c r="AG23" i="3"/>
  <c r="AH22" i="3"/>
  <c r="AG22" i="3"/>
  <c r="AH21" i="3"/>
  <c r="AG21" i="3"/>
  <c r="AH20" i="3"/>
  <c r="AG20" i="3"/>
  <c r="AH19" i="3"/>
  <c r="AG19" i="3"/>
  <c r="AH18" i="3"/>
  <c r="AG18" i="3"/>
  <c r="AH17" i="3"/>
  <c r="AG17" i="3"/>
  <c r="AH16" i="3"/>
  <c r="AG16" i="3"/>
  <c r="AH15" i="3"/>
  <c r="AG15" i="3"/>
  <c r="AH14" i="3"/>
  <c r="AG14" i="3"/>
  <c r="AH13" i="3"/>
  <c r="AG13" i="3"/>
  <c r="AH12" i="3"/>
  <c r="AG12" i="3"/>
  <c r="AH11" i="3"/>
  <c r="AG11" i="3"/>
  <c r="AH10" i="3"/>
  <c r="AG10" i="3"/>
  <c r="AH9" i="3"/>
  <c r="AG9" i="3"/>
  <c r="AH8" i="3"/>
  <c r="AG8" i="3"/>
  <c r="AH7" i="3"/>
  <c r="AG7" i="3"/>
  <c r="AH6" i="3"/>
  <c r="AG6" i="3"/>
  <c r="AH5" i="3"/>
  <c r="AG5" i="3"/>
  <c r="AH4" i="3"/>
  <c r="AG4" i="3"/>
  <c r="AH3" i="3"/>
  <c r="AG3" i="3"/>
  <c r="AH2" i="3"/>
  <c r="AG2" i="3"/>
  <c r="AI15" i="3" l="1"/>
  <c r="AJ15" i="3" s="1"/>
  <c r="AI13" i="3"/>
  <c r="AJ13" i="3" s="1"/>
  <c r="AI21" i="3"/>
  <c r="AJ21" i="3" s="1"/>
  <c r="AI23" i="3"/>
  <c r="AJ23" i="3" s="1"/>
  <c r="AI5" i="3"/>
  <c r="AJ5" i="3" s="1"/>
  <c r="AI22" i="3"/>
  <c r="AJ22" i="3" s="1"/>
  <c r="AI2" i="3"/>
  <c r="AJ2" i="3" s="1"/>
  <c r="AI18" i="3"/>
  <c r="AJ18" i="3" s="1"/>
  <c r="AI26" i="3"/>
  <c r="AJ26" i="3" s="1"/>
  <c r="AI3" i="3"/>
  <c r="AJ3" i="3" s="1"/>
  <c r="AI11" i="3"/>
  <c r="AJ11" i="3" s="1"/>
  <c r="AI19" i="3"/>
  <c r="AJ19" i="3" s="1"/>
  <c r="AI14" i="3"/>
  <c r="AJ14" i="3" s="1"/>
  <c r="AI4" i="3"/>
  <c r="AJ4" i="3" s="1"/>
  <c r="AI12" i="3"/>
  <c r="AJ12" i="3" s="1"/>
  <c r="AI20" i="3"/>
  <c r="AJ20" i="3" s="1"/>
  <c r="AI8" i="3"/>
  <c r="AJ8" i="3" s="1"/>
  <c r="AI16" i="3"/>
  <c r="AJ16" i="3" s="1"/>
  <c r="AI24" i="3"/>
  <c r="AJ24" i="3" s="1"/>
  <c r="AI9" i="3"/>
  <c r="AJ9" i="3" s="1"/>
  <c r="AI17" i="3"/>
  <c r="AJ17" i="3" s="1"/>
  <c r="AI25" i="3"/>
  <c r="AJ25" i="3" s="1"/>
  <c r="AI6" i="3"/>
  <c r="AJ6" i="3" s="1"/>
  <c r="AI7" i="3"/>
  <c r="AJ7" i="3" s="1"/>
  <c r="AI10" i="3"/>
  <c r="AJ10" i="3" s="1"/>
  <c r="AI28" i="3"/>
  <c r="AJ28" i="3" s="1"/>
  <c r="AI27" i="3"/>
  <c r="AJ27" i="3" s="1"/>
  <c r="AI29" i="3"/>
  <c r="AJ29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K1" i="2" l="1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L8" i="2"/>
  <c r="M7" i="2"/>
  <c r="L7" i="2"/>
  <c r="N6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K7" i="2" l="1"/>
  <c r="J7" i="2"/>
  <c r="N7" i="2"/>
  <c r="K8" i="2"/>
  <c r="J8" i="2"/>
  <c r="M8" i="2"/>
  <c r="N4" i="2"/>
  <c r="K4" i="2"/>
  <c r="M4" i="2"/>
  <c r="J5" i="2"/>
  <c r="N5" i="2"/>
  <c r="M5" i="2"/>
  <c r="M6" i="2"/>
  <c r="L6" i="2"/>
  <c r="J6" i="2"/>
  <c r="N3" i="2"/>
  <c r="K3" i="2"/>
  <c r="J4" i="2"/>
  <c r="M3" i="2"/>
  <c r="M2" i="2"/>
  <c r="L2" i="2"/>
  <c r="J3" i="2"/>
  <c r="N32" i="2" l="1"/>
  <c r="N31" i="2" s="1"/>
  <c r="L32" i="2"/>
  <c r="L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<sst xmlns="http://schemas.openxmlformats.org/spreadsheetml/2006/main" count="76" uniqueCount="59">
  <si>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</si>
  <si>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</si>
  <si>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</si>
  <si>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</si>
  <si>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</si>
  <si>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</si>
  <si>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</si>
  <si>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</si>
  <si>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</si>
  <si>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</si>
  <si>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</si>
  <si>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</si>
  <si>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</si>
  <si>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</si>
  <si>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</si>
  <si>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</si>
  <si>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ERET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</si>
  <si>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</si>
  <si>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</si>
  <si>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</si>
  <si>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</si>
  <si>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</si>
  <si>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</si>
  <si>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</si>
  <si>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</si>
  <si>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</si>
  <si>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</si>
  <si>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</si>
  <si>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</si>
  <si>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</si>
  <si>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</si>
  <si>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</si>
  <si>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</si>
  <si>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</si>
  <si>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</si>
  <si>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</si>
  <si>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</si>
  <si>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</si>
  <si>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</si>
  <si>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</si>
  <si>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EPCout</t>
    <phoneticPr fontId="12" type="noConversion"/>
  </si>
  <si>
    <t>EPCin</t>
    <phoneticPr fontId="12" type="noConversion"/>
  </si>
  <si>
    <t>Addrout</t>
    <phoneticPr fontId="12" type="noConversion"/>
  </si>
  <si>
    <t>CLI</t>
    <phoneticPr fontId="12" type="noConversion"/>
  </si>
  <si>
    <t>P1</t>
    <phoneticPr fontId="12" type="noConversion"/>
  </si>
  <si>
    <t>P2</t>
    <phoneticPr fontId="12" type="noConversion"/>
  </si>
  <si>
    <t>P3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</si>
  <si>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</si>
  <si>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</si>
  <si>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</si>
  <si>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1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</si>
  <si>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</si>
  <si>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</si>
  <si>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STI</t>
    <phoneticPr fontId="12" type="noConversion"/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</si>
  <si>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</si>
  <si>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</si>
  <si>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第2步： 填写C到AF列的微指令控制信号，注意第2列和下址字段列填10进制</t>
    <phoneticPr fontId="12" type="noConversion"/>
  </si>
  <si>
    <t>Rs/Rt</t>
    <phoneticPr fontId="12" type="noConversion"/>
  </si>
  <si>
    <t>1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</si>
</sst>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shrinkToFit="1"/>
    </xf>
    <xf numFmtId="0" fontId="18" fillId="7" borderId="1" xfId="0" applyFont="1" applyFill="1" applyBorder="1" applyAlignment="1">
      <alignment horizontal="center" shrinkToFit="1"/>
    </xf>
    <xf numFmtId="0" fontId="19" fillId="11" borderId="15" xfId="0" applyFont="1" applyFill="1" applyBorder="1" applyAlignment="1">
      <alignment horizontal="center" vertical="center" shrinkToFit="1"/>
    </xf>
    <xf numFmtId="0" fontId="19" fillId="11" borderId="3" xfId="0" applyFont="1" applyFill="1" applyBorder="1" applyAlignment="1">
      <alignment horizontal="center" vertical="center" shrinkToFit="1"/>
    </xf>
    <xf numFmtId="0" fontId="19" fillId="12" borderId="3" xfId="0" applyFont="1" applyFill="1" applyBorder="1" applyAlignment="1">
      <alignment horizontal="center" vertical="center" shrinkToFit="1"/>
    </xf>
    <xf numFmtId="0" fontId="19" fillId="13" borderId="3" xfId="0" applyFont="1" applyFill="1" applyBorder="1" applyAlignment="1">
      <alignment horizontal="center" vertical="center" shrinkToFit="1"/>
    </xf>
    <xf numFmtId="49" fontId="20" fillId="14" borderId="1" xfId="0" applyNumberFormat="1" applyFont="1" applyFill="1" applyBorder="1" applyAlignment="1">
      <alignment horizontal="center" shrinkToFit="1"/>
    </xf>
    <xf numFmtId="49" fontId="20" fillId="15" borderId="1" xfId="0" applyNumberFormat="1" applyFont="1" applyFill="1" applyBorder="1" applyAlignment="1">
      <alignment horizontal="center" shrinkToFit="1"/>
    </xf>
    <xf numFmtId="0" fontId="4" fillId="11" borderId="3" xfId="0" applyFont="1" applyFill="1" applyBorder="1" applyAlignment="1">
      <alignment horizontal="center" vertical="center" shrinkToFit="1"/>
    </xf>
    <xf numFmtId="49" fontId="21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18" fillId="0" borderId="4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/>
    </xf>
    <xf numFmtId="49" fontId="23" fillId="0" borderId="16" xfId="0" applyNumberFormat="1" applyFont="1" applyBorder="1" applyAlignment="1">
      <alignment horizontal="center"/>
    </xf>
    <xf numFmtId="49" fontId="23" fillId="0" borderId="19" xfId="0" applyNumberFormat="1" applyFont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49" fontId="23" fillId="0" borderId="21" xfId="0" applyNumberFormat="1" applyFont="1" applyBorder="1" applyAlignment="1">
      <alignment horizontal="center"/>
    </xf>
    <xf numFmtId="49" fontId="24" fillId="0" borderId="5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18" fillId="16" borderId="6" xfId="0" applyFont="1" applyFill="1" applyBorder="1" applyAlignment="1">
      <alignment horizontal="center"/>
    </xf>
    <xf numFmtId="0" fontId="22" fillId="8" borderId="14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49" fontId="23" fillId="16" borderId="4" xfId="0" applyNumberFormat="1" applyFont="1" applyFill="1" applyBorder="1" applyAlignment="1">
      <alignment horizontal="center"/>
    </xf>
    <xf numFmtId="49" fontId="23" fillId="16" borderId="16" xfId="0" applyNumberFormat="1" applyFont="1" applyFill="1" applyBorder="1" applyAlignment="1">
      <alignment horizontal="center"/>
    </xf>
    <xf numFmtId="49" fontId="23" fillId="16" borderId="17" xfId="0" applyNumberFormat="1" applyFont="1" applyFill="1" applyBorder="1" applyAlignment="1">
      <alignment horizontal="center"/>
    </xf>
    <xf numFmtId="49" fontId="23" fillId="16" borderId="27" xfId="0" applyNumberFormat="1" applyFont="1" applyFill="1" applyBorder="1" applyAlignment="1">
      <alignment horizontal="center"/>
    </xf>
    <xf numFmtId="49" fontId="23" fillId="0" borderId="17" xfId="0" applyNumberFormat="1" applyFont="1" applyBorder="1" applyAlignment="1">
      <alignment horizontal="center"/>
    </xf>
    <xf numFmtId="49" fontId="23" fillId="0" borderId="27" xfId="0" applyNumberFormat="1" applyFont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49" fontId="18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8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8" fillId="0" borderId="0" xfId="0" applyFont="1" applyAlignment="1">
      <alignment horizontal="left"/>
    </xf>
  </cellXfs>
  <cellStyles count="1">
    <cellStyle name="常规" xfId="0" builtinId="0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1855176</xdr:colOff>
      <xdr:row>28</xdr:row>
      <xdr:rowOff>189034</xdr:rowOff>
    </xdr:from>
    <xdr:to>
      <xdr:col>35</xdr:col>
      <xdr:colOff>407376</xdr:colOff>
      <xdr:row>31</xdr:row>
      <xdr:rowOff>123864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80251" y="607548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M12" sqref="M12"/>
    </sheetView>
  </sheetViews>
  <sheetFormatPr defaultColWidth="9" defaultRowHeight="14" x14ac:dyDescent="0.3"/>
  <cols>
    <col min="1" max="1" width="7.58203125" style="6" customWidth="1"/>
    <col min="2" max="6" width="6.58203125" style="6" customWidth="1"/>
    <col min="7" max="7" width="6.58203125" style="6" hidden="1" customWidth="1"/>
    <col min="8" max="8" width="6.5" style="6" hidden="1" customWidth="1"/>
    <col min="9" max="9" width="10.33203125" style="6" customWidth="1"/>
    <col min="10" max="14" width="3.58203125" style="6" customWidth="1"/>
  </cols>
  <sheetData>
    <row r="1" spans="1:14" ht="27" customHeight="1" x14ac:dyDescent="0.3">
      <c r="A1" s="87" t="s">
        <v>11</v>
      </c>
      <c r="B1" s="88"/>
      <c r="C1" s="88"/>
      <c r="D1" s="88"/>
      <c r="E1" s="88"/>
      <c r="F1" s="88"/>
      <c r="G1" s="88"/>
      <c r="H1" s="89"/>
      <c r="I1" s="90" t="s">
        <v>6</v>
      </c>
      <c r="J1" s="91"/>
      <c r="K1" s="91"/>
      <c r="L1" s="91"/>
      <c r="M1" s="91"/>
      <c r="N1" s="92"/>
    </row>
    <row r="2" spans="1:14" ht="28.5" thickBot="1" x14ac:dyDescent="0.35">
      <c r="A2" s="7" t="s">
        <v>3</v>
      </c>
      <c r="B2" s="7" t="s">
        <v>4</v>
      </c>
      <c r="C2" s="7" t="s">
        <v>5</v>
      </c>
      <c r="D2" s="7" t="s">
        <v>13</v>
      </c>
      <c r="E2" s="7" t="s">
        <v>14</v>
      </c>
      <c r="F2" s="7" t="s">
        <v>16</v>
      </c>
      <c r="G2" s="7"/>
      <c r="H2" s="31"/>
      <c r="I2" s="38" t="s">
        <v>12</v>
      </c>
      <c r="J2" s="39" t="s">
        <v>15</v>
      </c>
      <c r="K2" s="39" t="s">
        <v>7</v>
      </c>
      <c r="L2" s="39" t="s">
        <v>8</v>
      </c>
      <c r="M2" s="39" t="s">
        <v>9</v>
      </c>
      <c r="N2" s="40" t="s">
        <v>10</v>
      </c>
    </row>
    <row r="3" spans="1:14" ht="17" thickTop="1" x14ac:dyDescent="0.3">
      <c r="A3" s="9">
        <v>1</v>
      </c>
      <c r="B3" s="10"/>
      <c r="C3" s="10"/>
      <c r="D3" s="10"/>
      <c r="E3" s="10"/>
      <c r="F3" s="10">
        <v>0</v>
      </c>
      <c r="G3" s="10"/>
      <c r="H3" s="14"/>
      <c r="I3" s="41">
        <v>4</v>
      </c>
      <c r="J3" s="8">
        <f>IF(ISNUMBER($I3),IF(MOD($I3,32)/16&gt;=1,1,0),"")</f>
        <v>0</v>
      </c>
      <c r="K3" s="8">
        <f>IF(ISNUMBER($I3),IF(MOD($I3,16)/8&gt;=1,1,0),"")</f>
        <v>0</v>
      </c>
      <c r="L3" s="8">
        <f>IF(ISNUMBER($I3),IF(MOD($I3,8)/4&gt;=1,1,0),"")</f>
        <v>1</v>
      </c>
      <c r="M3" s="8">
        <f>IF(ISNUMBER($I3),IF(MOD($I3,4)/2&gt;=1,1,0),"")</f>
        <v>0</v>
      </c>
      <c r="N3" s="8">
        <f>IF(ISNUMBER($I3),MOD($I3,2),"")</f>
        <v>0</v>
      </c>
    </row>
    <row r="4" spans="1:14" ht="16.5" x14ac:dyDescent="0.3">
      <c r="A4" s="12"/>
      <c r="B4" s="13">
        <v>1</v>
      </c>
      <c r="C4" s="13"/>
      <c r="D4" s="13"/>
      <c r="E4" s="13"/>
      <c r="F4" s="13">
        <v>0</v>
      </c>
      <c r="G4" s="13"/>
      <c r="H4" s="15"/>
      <c r="I4" s="42">
        <v>9</v>
      </c>
      <c r="J4" s="11">
        <f t="shared" ref="J4:J31" si="0">IF(ISNUMBER($I4),IF(MOD($I4,32)/16&gt;=1,1,0),"")</f>
        <v>0</v>
      </c>
      <c r="K4" s="11">
        <f t="shared" ref="K4:K31" si="1">IF(ISNUMBER($I4),IF(MOD($I4,16)/8&gt;=1,1,0),"")</f>
        <v>1</v>
      </c>
      <c r="L4" s="11">
        <f t="shared" ref="L4:L31" si="2">IF(ISNUMBER($I4),IF(MOD($I4,8)/4&gt;=1,1,0),"")</f>
        <v>0</v>
      </c>
      <c r="M4" s="11">
        <f t="shared" ref="M4" si="3">IF(ISNUMBER($I4),IF(MOD($I4,4)/2&gt;=1,1,0),"")</f>
        <v>0</v>
      </c>
      <c r="N4" s="11">
        <f t="shared" ref="N4:N31" si="4">IF(ISNUMBER($I4),MOD($I4,2),"")</f>
        <v>1</v>
      </c>
    </row>
    <row r="5" spans="1:14" ht="16.5" x14ac:dyDescent="0.3">
      <c r="A5" s="16"/>
      <c r="B5" s="17"/>
      <c r="C5" s="17">
        <v>1</v>
      </c>
      <c r="D5" s="17"/>
      <c r="E5" s="17"/>
      <c r="F5" s="17">
        <v>0</v>
      </c>
      <c r="G5" s="17"/>
      <c r="H5" s="30"/>
      <c r="I5" s="41">
        <v>14</v>
      </c>
      <c r="J5" s="8">
        <f t="shared" si="0"/>
        <v>0</v>
      </c>
      <c r="K5" s="8">
        <f t="shared" si="1"/>
        <v>1</v>
      </c>
      <c r="L5" s="8">
        <f t="shared" si="2"/>
        <v>1</v>
      </c>
      <c r="M5" s="8">
        <f>IF(ISNUMBER($I5),IF(MOD($I5,4)/2&gt;=1,1,0),"")</f>
        <v>1</v>
      </c>
      <c r="N5" s="8">
        <f t="shared" si="4"/>
        <v>0</v>
      </c>
    </row>
    <row r="6" spans="1:14" ht="16.5" x14ac:dyDescent="0.3">
      <c r="A6" s="12"/>
      <c r="B6" s="13"/>
      <c r="C6" s="13"/>
      <c r="D6" s="13">
        <v>1</v>
      </c>
      <c r="E6" s="13"/>
      <c r="F6" s="13">
        <v>0</v>
      </c>
      <c r="G6" s="13"/>
      <c r="H6" s="15"/>
      <c r="I6" s="42">
        <v>19</v>
      </c>
      <c r="J6" s="11">
        <f t="shared" si="0"/>
        <v>1</v>
      </c>
      <c r="K6" s="11">
        <f t="shared" si="1"/>
        <v>0</v>
      </c>
      <c r="L6" s="11">
        <f t="shared" si="2"/>
        <v>0</v>
      </c>
      <c r="M6" s="11">
        <f t="shared" ref="M6:M31" si="5">IF(ISNUMBER($I6),IF(MOD($I6,4)/2&gt;=1,1,0),"")</f>
        <v>1</v>
      </c>
      <c r="N6" s="11">
        <f t="shared" si="4"/>
        <v>1</v>
      </c>
    </row>
    <row r="7" spans="1:14" ht="16.5" x14ac:dyDescent="0.3">
      <c r="A7" s="16"/>
      <c r="B7" s="17"/>
      <c r="C7" s="17"/>
      <c r="D7" s="17"/>
      <c r="E7" s="17">
        <v>1</v>
      </c>
      <c r="F7" s="17">
        <v>0</v>
      </c>
      <c r="G7" s="17"/>
      <c r="H7" s="30"/>
      <c r="I7" s="41">
        <v>22</v>
      </c>
      <c r="J7" s="8">
        <f t="shared" si="0"/>
        <v>1</v>
      </c>
      <c r="K7" s="8">
        <f t="shared" si="1"/>
        <v>0</v>
      </c>
      <c r="L7" s="8">
        <f t="shared" si="2"/>
        <v>1</v>
      </c>
      <c r="M7" s="8">
        <f t="shared" si="5"/>
        <v>1</v>
      </c>
      <c r="N7" s="8">
        <f t="shared" si="4"/>
        <v>0</v>
      </c>
    </row>
    <row r="8" spans="1:14" ht="16.5" x14ac:dyDescent="0.3">
      <c r="A8" s="12"/>
      <c r="B8" s="13"/>
      <c r="C8" s="13"/>
      <c r="D8" s="13"/>
      <c r="E8" s="13"/>
      <c r="F8" s="13">
        <v>1</v>
      </c>
      <c r="G8" s="13"/>
      <c r="H8" s="15"/>
      <c r="I8" s="42">
        <v>25</v>
      </c>
      <c r="J8" s="11">
        <f t="shared" si="0"/>
        <v>1</v>
      </c>
      <c r="K8" s="11">
        <f t="shared" si="1"/>
        <v>1</v>
      </c>
      <c r="L8" s="11">
        <f t="shared" si="2"/>
        <v>0</v>
      </c>
      <c r="M8" s="11">
        <f t="shared" si="5"/>
        <v>0</v>
      </c>
      <c r="N8" s="11">
        <f t="shared" si="4"/>
        <v>1</v>
      </c>
    </row>
    <row r="9" spans="1:14" ht="16.5" x14ac:dyDescent="0.3">
      <c r="A9" s="16"/>
      <c r="B9" s="17"/>
      <c r="C9" s="17"/>
      <c r="D9" s="17"/>
      <c r="E9" s="17"/>
      <c r="F9" s="17"/>
      <c r="G9" s="17"/>
      <c r="H9" s="30"/>
      <c r="I9" s="41"/>
      <c r="J9" s="8" t="str">
        <f t="shared" si="0"/>
        <v/>
      </c>
      <c r="K9" s="8" t="str">
        <f t="shared" si="1"/>
        <v/>
      </c>
      <c r="L9" s="8" t="str">
        <f t="shared" si="2"/>
        <v/>
      </c>
      <c r="M9" s="8" t="str">
        <f t="shared" si="5"/>
        <v/>
      </c>
      <c r="N9" s="8" t="str">
        <f t="shared" si="4"/>
        <v/>
      </c>
    </row>
    <row r="10" spans="1:14" ht="16.5" x14ac:dyDescent="0.3">
      <c r="A10" s="12"/>
      <c r="B10" s="13"/>
      <c r="C10" s="13"/>
      <c r="D10" s="13"/>
      <c r="E10" s="13"/>
      <c r="F10" s="13"/>
      <c r="G10" s="13"/>
      <c r="H10" s="15"/>
      <c r="I10" s="42"/>
      <c r="J10" s="11" t="str">
        <f t="shared" si="0"/>
        <v/>
      </c>
      <c r="K10" s="11" t="str">
        <f t="shared" si="1"/>
        <v/>
      </c>
      <c r="L10" s="11" t="str">
        <f t="shared" si="2"/>
        <v/>
      </c>
      <c r="M10" s="11" t="str">
        <f t="shared" si="5"/>
        <v/>
      </c>
      <c r="N10" s="11" t="str">
        <f t="shared" si="4"/>
        <v/>
      </c>
    </row>
    <row r="11" spans="1:14" ht="16.5" x14ac:dyDescent="0.3">
      <c r="A11" s="16"/>
      <c r="B11" s="17"/>
      <c r="C11" s="17"/>
      <c r="D11" s="17"/>
      <c r="E11" s="17"/>
      <c r="F11" s="17"/>
      <c r="G11" s="17"/>
      <c r="H11" s="30"/>
      <c r="I11" s="41"/>
      <c r="J11" s="8" t="str">
        <f t="shared" si="0"/>
        <v/>
      </c>
      <c r="K11" s="8" t="str">
        <f t="shared" si="1"/>
        <v/>
      </c>
      <c r="L11" s="8" t="str">
        <f t="shared" si="2"/>
        <v/>
      </c>
      <c r="M11" s="8" t="str">
        <f t="shared" si="5"/>
        <v/>
      </c>
      <c r="N11" s="8" t="str">
        <f t="shared" si="4"/>
        <v/>
      </c>
    </row>
    <row r="12" spans="1:14" ht="16.5" x14ac:dyDescent="0.3">
      <c r="A12" s="12"/>
      <c r="B12" s="13"/>
      <c r="C12" s="13"/>
      <c r="D12" s="13"/>
      <c r="E12" s="13"/>
      <c r="F12" s="13"/>
      <c r="G12" s="13"/>
      <c r="H12" s="15"/>
      <c r="I12" s="42"/>
      <c r="J12" s="11" t="str">
        <f t="shared" si="0"/>
        <v/>
      </c>
      <c r="K12" s="11" t="str">
        <f t="shared" si="1"/>
        <v/>
      </c>
      <c r="L12" s="11" t="str">
        <f t="shared" si="2"/>
        <v/>
      </c>
      <c r="M12" s="11" t="str">
        <f t="shared" si="5"/>
        <v/>
      </c>
      <c r="N12" s="11" t="str">
        <f t="shared" si="4"/>
        <v/>
      </c>
    </row>
    <row r="13" spans="1:14" ht="16.5" x14ac:dyDescent="0.3">
      <c r="A13" s="16"/>
      <c r="B13" s="17"/>
      <c r="C13" s="17"/>
      <c r="D13" s="17"/>
      <c r="E13" s="17"/>
      <c r="F13" s="17"/>
      <c r="G13" s="17"/>
      <c r="H13" s="30"/>
      <c r="I13" s="41"/>
      <c r="J13" s="8" t="str">
        <f t="shared" si="0"/>
        <v/>
      </c>
      <c r="K13" s="8" t="str">
        <f t="shared" si="1"/>
        <v/>
      </c>
      <c r="L13" s="8" t="str">
        <f t="shared" si="2"/>
        <v/>
      </c>
      <c r="M13" s="8" t="str">
        <f t="shared" si="5"/>
        <v/>
      </c>
      <c r="N13" s="8" t="str">
        <f t="shared" si="4"/>
        <v/>
      </c>
    </row>
    <row r="14" spans="1:14" ht="16.5" x14ac:dyDescent="0.3">
      <c r="A14" s="12"/>
      <c r="B14" s="13"/>
      <c r="C14" s="13"/>
      <c r="D14" s="13"/>
      <c r="E14" s="13"/>
      <c r="F14" s="13"/>
      <c r="G14" s="13"/>
      <c r="H14" s="15"/>
      <c r="I14" s="42"/>
      <c r="J14" s="11" t="str">
        <f t="shared" si="0"/>
        <v/>
      </c>
      <c r="K14" s="11" t="str">
        <f t="shared" si="1"/>
        <v/>
      </c>
      <c r="L14" s="11" t="str">
        <f t="shared" si="2"/>
        <v/>
      </c>
      <c r="M14" s="11" t="str">
        <f t="shared" si="5"/>
        <v/>
      </c>
      <c r="N14" s="11" t="str">
        <f t="shared" si="4"/>
        <v/>
      </c>
    </row>
    <row r="15" spans="1:14" ht="16.5" x14ac:dyDescent="0.3">
      <c r="A15" s="16"/>
      <c r="B15" s="17"/>
      <c r="C15" s="17"/>
      <c r="D15" s="17"/>
      <c r="E15" s="17"/>
      <c r="F15" s="17"/>
      <c r="G15" s="17"/>
      <c r="H15" s="30"/>
      <c r="I15" s="41"/>
      <c r="J15" s="8" t="str">
        <f t="shared" si="0"/>
        <v/>
      </c>
      <c r="K15" s="8" t="str">
        <f t="shared" si="1"/>
        <v/>
      </c>
      <c r="L15" s="8" t="str">
        <f t="shared" si="2"/>
        <v/>
      </c>
      <c r="M15" s="8" t="str">
        <f t="shared" si="5"/>
        <v/>
      </c>
      <c r="N15" s="8" t="str">
        <f t="shared" si="4"/>
        <v/>
      </c>
    </row>
    <row r="16" spans="1:14" ht="16.5" hidden="1" x14ac:dyDescent="0.3">
      <c r="A16" s="12"/>
      <c r="B16" s="13"/>
      <c r="C16" s="13"/>
      <c r="D16" s="13"/>
      <c r="E16" s="13"/>
      <c r="F16" s="13"/>
      <c r="G16" s="13"/>
      <c r="H16" s="15"/>
      <c r="I16" s="42"/>
      <c r="J16" s="11" t="str">
        <f t="shared" si="0"/>
        <v/>
      </c>
      <c r="K16" s="11" t="str">
        <f t="shared" si="1"/>
        <v/>
      </c>
      <c r="L16" s="11" t="str">
        <f t="shared" si="2"/>
        <v/>
      </c>
      <c r="M16" s="11" t="str">
        <f t="shared" si="5"/>
        <v/>
      </c>
      <c r="N16" s="11" t="str">
        <f t="shared" si="4"/>
        <v/>
      </c>
    </row>
    <row r="17" spans="1:14" ht="16.5" hidden="1" x14ac:dyDescent="0.3">
      <c r="A17" s="16"/>
      <c r="B17" s="17"/>
      <c r="C17" s="17"/>
      <c r="D17" s="17"/>
      <c r="E17" s="17"/>
      <c r="F17" s="17"/>
      <c r="G17" s="17"/>
      <c r="H17" s="30"/>
      <c r="I17" s="41"/>
      <c r="J17" s="8" t="str">
        <f t="shared" si="0"/>
        <v/>
      </c>
      <c r="K17" s="8" t="str">
        <f t="shared" si="1"/>
        <v/>
      </c>
      <c r="L17" s="8" t="str">
        <f t="shared" si="2"/>
        <v/>
      </c>
      <c r="M17" s="8" t="str">
        <f t="shared" si="5"/>
        <v/>
      </c>
      <c r="N17" s="8" t="str">
        <f t="shared" si="4"/>
        <v/>
      </c>
    </row>
    <row r="18" spans="1:14" ht="16.5" hidden="1" x14ac:dyDescent="0.3">
      <c r="A18" s="12"/>
      <c r="B18" s="13"/>
      <c r="C18" s="13"/>
      <c r="D18" s="13"/>
      <c r="E18" s="13"/>
      <c r="F18" s="13"/>
      <c r="G18" s="13"/>
      <c r="H18" s="15"/>
      <c r="I18" s="42"/>
      <c r="J18" s="11" t="str">
        <f t="shared" si="0"/>
        <v/>
      </c>
      <c r="K18" s="11" t="str">
        <f t="shared" si="1"/>
        <v/>
      </c>
      <c r="L18" s="11" t="str">
        <f t="shared" si="2"/>
        <v/>
      </c>
      <c r="M18" s="11" t="str">
        <f t="shared" si="5"/>
        <v/>
      </c>
      <c r="N18" s="11" t="str">
        <f t="shared" si="4"/>
        <v/>
      </c>
    </row>
    <row r="19" spans="1:14" ht="16.5" hidden="1" x14ac:dyDescent="0.3">
      <c r="A19" s="16"/>
      <c r="B19" s="17"/>
      <c r="C19" s="17"/>
      <c r="D19" s="17"/>
      <c r="E19" s="17"/>
      <c r="F19" s="17"/>
      <c r="G19" s="17"/>
      <c r="H19" s="30"/>
      <c r="I19" s="41"/>
      <c r="J19" s="8" t="str">
        <f t="shared" si="0"/>
        <v/>
      </c>
      <c r="K19" s="8" t="str">
        <f t="shared" si="1"/>
        <v/>
      </c>
      <c r="L19" s="8" t="str">
        <f t="shared" si="2"/>
        <v/>
      </c>
      <c r="M19" s="8" t="str">
        <f t="shared" si="5"/>
        <v/>
      </c>
      <c r="N19" s="8" t="str">
        <f t="shared" si="4"/>
        <v/>
      </c>
    </row>
    <row r="20" spans="1:14" ht="16.5" hidden="1" x14ac:dyDescent="0.3">
      <c r="A20" s="12"/>
      <c r="B20" s="13"/>
      <c r="C20" s="13"/>
      <c r="D20" s="13"/>
      <c r="E20" s="13"/>
      <c r="F20" s="13"/>
      <c r="G20" s="13"/>
      <c r="H20" s="15"/>
      <c r="I20" s="42"/>
      <c r="J20" s="11" t="str">
        <f t="shared" si="0"/>
        <v/>
      </c>
      <c r="K20" s="11" t="str">
        <f t="shared" si="1"/>
        <v/>
      </c>
      <c r="L20" s="11" t="str">
        <f t="shared" si="2"/>
        <v/>
      </c>
      <c r="M20" s="11" t="str">
        <f t="shared" si="5"/>
        <v/>
      </c>
      <c r="N20" s="11" t="str">
        <f t="shared" si="4"/>
        <v/>
      </c>
    </row>
    <row r="21" spans="1:14" ht="16.5" hidden="1" x14ac:dyDescent="0.3">
      <c r="A21" s="16"/>
      <c r="B21" s="17"/>
      <c r="C21" s="17"/>
      <c r="D21" s="17"/>
      <c r="E21" s="17"/>
      <c r="F21" s="17"/>
      <c r="G21" s="17"/>
      <c r="H21" s="30"/>
      <c r="I21" s="41"/>
      <c r="J21" s="8" t="str">
        <f t="shared" si="0"/>
        <v/>
      </c>
      <c r="K21" s="8" t="str">
        <f t="shared" si="1"/>
        <v/>
      </c>
      <c r="L21" s="8" t="str">
        <f t="shared" si="2"/>
        <v/>
      </c>
      <c r="M21" s="8" t="str">
        <f t="shared" si="5"/>
        <v/>
      </c>
      <c r="N21" s="8" t="str">
        <f t="shared" si="4"/>
        <v/>
      </c>
    </row>
    <row r="22" spans="1:14" ht="16.5" hidden="1" x14ac:dyDescent="0.3">
      <c r="A22" s="12"/>
      <c r="B22" s="13"/>
      <c r="C22" s="13"/>
      <c r="D22" s="13"/>
      <c r="E22" s="13"/>
      <c r="F22" s="13"/>
      <c r="G22" s="13"/>
      <c r="H22" s="15"/>
      <c r="I22" s="42"/>
      <c r="J22" s="11" t="str">
        <f t="shared" si="0"/>
        <v/>
      </c>
      <c r="K22" s="11" t="str">
        <f t="shared" si="1"/>
        <v/>
      </c>
      <c r="L22" s="11" t="str">
        <f t="shared" si="2"/>
        <v/>
      </c>
      <c r="M22" s="11" t="str">
        <f t="shared" si="5"/>
        <v/>
      </c>
      <c r="N22" s="11" t="str">
        <f t="shared" si="4"/>
        <v/>
      </c>
    </row>
    <row r="23" spans="1:14" ht="16.5" hidden="1" x14ac:dyDescent="0.3">
      <c r="A23" s="16"/>
      <c r="B23" s="17"/>
      <c r="C23" s="17"/>
      <c r="D23" s="17"/>
      <c r="E23" s="17"/>
      <c r="F23" s="17"/>
      <c r="G23" s="17"/>
      <c r="H23" s="30"/>
      <c r="I23" s="41"/>
      <c r="J23" s="8" t="str">
        <f t="shared" si="0"/>
        <v/>
      </c>
      <c r="K23" s="8" t="str">
        <f t="shared" si="1"/>
        <v/>
      </c>
      <c r="L23" s="8" t="str">
        <f t="shared" si="2"/>
        <v/>
      </c>
      <c r="M23" s="8" t="str">
        <f t="shared" si="5"/>
        <v/>
      </c>
      <c r="N23" s="8" t="str">
        <f t="shared" si="4"/>
        <v/>
      </c>
    </row>
    <row r="24" spans="1:14" ht="16.5" hidden="1" x14ac:dyDescent="0.3">
      <c r="A24" s="12"/>
      <c r="B24" s="13"/>
      <c r="C24" s="13"/>
      <c r="D24" s="13"/>
      <c r="E24" s="13"/>
      <c r="F24" s="13"/>
      <c r="G24" s="13"/>
      <c r="H24" s="15"/>
      <c r="I24" s="42"/>
      <c r="J24" s="11" t="str">
        <f t="shared" si="0"/>
        <v/>
      </c>
      <c r="K24" s="11" t="str">
        <f t="shared" si="1"/>
        <v/>
      </c>
      <c r="L24" s="11" t="str">
        <f t="shared" si="2"/>
        <v/>
      </c>
      <c r="M24" s="11" t="str">
        <f t="shared" si="5"/>
        <v/>
      </c>
      <c r="N24" s="11" t="str">
        <f t="shared" si="4"/>
        <v/>
      </c>
    </row>
    <row r="25" spans="1:14" ht="16.5" hidden="1" x14ac:dyDescent="0.3">
      <c r="A25" s="16"/>
      <c r="B25" s="17"/>
      <c r="C25" s="17"/>
      <c r="D25" s="17"/>
      <c r="E25" s="17"/>
      <c r="F25" s="17"/>
      <c r="G25" s="17"/>
      <c r="H25" s="30"/>
      <c r="I25" s="41"/>
      <c r="J25" s="8" t="str">
        <f t="shared" si="0"/>
        <v/>
      </c>
      <c r="K25" s="8" t="str">
        <f t="shared" si="1"/>
        <v/>
      </c>
      <c r="L25" s="8" t="str">
        <f t="shared" si="2"/>
        <v/>
      </c>
      <c r="M25" s="8" t="str">
        <f t="shared" si="5"/>
        <v/>
      </c>
      <c r="N25" s="8" t="str">
        <f t="shared" si="4"/>
        <v/>
      </c>
    </row>
    <row r="26" spans="1:14" ht="16.5" hidden="1" x14ac:dyDescent="0.3">
      <c r="A26" s="12"/>
      <c r="B26" s="13"/>
      <c r="C26" s="13"/>
      <c r="D26" s="13"/>
      <c r="E26" s="13"/>
      <c r="F26" s="13"/>
      <c r="G26" s="13"/>
      <c r="H26" s="15"/>
      <c r="I26" s="42"/>
      <c r="J26" s="11" t="str">
        <f t="shared" si="0"/>
        <v/>
      </c>
      <c r="K26" s="11" t="str">
        <f t="shared" si="1"/>
        <v/>
      </c>
      <c r="L26" s="11" t="str">
        <f t="shared" si="2"/>
        <v/>
      </c>
      <c r="M26" s="11" t="str">
        <f t="shared" si="5"/>
        <v/>
      </c>
      <c r="N26" s="11" t="str">
        <f t="shared" si="4"/>
        <v/>
      </c>
    </row>
    <row r="27" spans="1:14" ht="16.5" hidden="1" x14ac:dyDescent="0.3">
      <c r="A27" s="16"/>
      <c r="B27" s="17"/>
      <c r="C27" s="17"/>
      <c r="D27" s="17"/>
      <c r="E27" s="17"/>
      <c r="F27" s="17"/>
      <c r="G27" s="17"/>
      <c r="H27" s="30"/>
      <c r="I27" s="41"/>
      <c r="J27" s="8" t="str">
        <f t="shared" si="0"/>
        <v/>
      </c>
      <c r="K27" s="8" t="str">
        <f t="shared" si="1"/>
        <v/>
      </c>
      <c r="L27" s="8" t="str">
        <f t="shared" si="2"/>
        <v/>
      </c>
      <c r="M27" s="8" t="str">
        <f t="shared" si="5"/>
        <v/>
      </c>
      <c r="N27" s="8" t="str">
        <f t="shared" si="4"/>
        <v/>
      </c>
    </row>
    <row r="28" spans="1:14" ht="16.5" hidden="1" x14ac:dyDescent="0.3">
      <c r="A28" s="12"/>
      <c r="B28" s="13"/>
      <c r="C28" s="13"/>
      <c r="D28" s="13"/>
      <c r="E28" s="13"/>
      <c r="F28" s="13"/>
      <c r="G28" s="13"/>
      <c r="H28" s="15"/>
      <c r="I28" s="42"/>
      <c r="J28" s="11" t="str">
        <f t="shared" si="0"/>
        <v/>
      </c>
      <c r="K28" s="11" t="str">
        <f t="shared" si="1"/>
        <v/>
      </c>
      <c r="L28" s="11" t="str">
        <f t="shared" si="2"/>
        <v/>
      </c>
      <c r="M28" s="11" t="str">
        <f t="shared" si="5"/>
        <v/>
      </c>
      <c r="N28" s="11" t="str">
        <f t="shared" si="4"/>
        <v/>
      </c>
    </row>
    <row r="29" spans="1:14" ht="16.5" hidden="1" x14ac:dyDescent="0.3">
      <c r="A29" s="16"/>
      <c r="B29" s="17"/>
      <c r="C29" s="17"/>
      <c r="D29" s="17"/>
      <c r="E29" s="17"/>
      <c r="F29" s="17"/>
      <c r="G29" s="17"/>
      <c r="H29" s="30"/>
      <c r="I29" s="41"/>
      <c r="J29" s="8" t="str">
        <f t="shared" si="0"/>
        <v/>
      </c>
      <c r="K29" s="8" t="str">
        <f t="shared" si="1"/>
        <v/>
      </c>
      <c r="L29" s="8" t="str">
        <f t="shared" si="2"/>
        <v/>
      </c>
      <c r="M29" s="8" t="str">
        <f t="shared" si="5"/>
        <v/>
      </c>
      <c r="N29" s="8" t="str">
        <f t="shared" si="4"/>
        <v/>
      </c>
    </row>
    <row r="30" spans="1:14" ht="16.5" hidden="1" x14ac:dyDescent="0.3">
      <c r="A30" s="12"/>
      <c r="B30" s="13"/>
      <c r="C30" s="13"/>
      <c r="D30" s="13"/>
      <c r="E30" s="13"/>
      <c r="F30" s="13"/>
      <c r="G30" s="13"/>
      <c r="H30" s="15"/>
      <c r="I30" s="42"/>
      <c r="J30" s="11" t="str">
        <f t="shared" si="0"/>
        <v/>
      </c>
      <c r="K30" s="11" t="str">
        <f t="shared" si="1"/>
        <v/>
      </c>
      <c r="L30" s="11" t="str">
        <f t="shared" si="2"/>
        <v/>
      </c>
      <c r="M30" s="11" t="str">
        <f t="shared" si="5"/>
        <v/>
      </c>
      <c r="N30" s="11" t="str">
        <f t="shared" si="4"/>
        <v/>
      </c>
    </row>
    <row r="31" spans="1:14" ht="16.5" hidden="1" x14ac:dyDescent="0.3">
      <c r="A31" s="16"/>
      <c r="B31" s="17"/>
      <c r="C31" s="17"/>
      <c r="D31" s="17"/>
      <c r="E31" s="17"/>
      <c r="F31" s="17"/>
      <c r="G31" s="17"/>
      <c r="H31" s="30"/>
      <c r="I31" s="41"/>
      <c r="J31" s="8" t="str">
        <f t="shared" si="0"/>
        <v/>
      </c>
      <c r="K31" s="8" t="str">
        <f t="shared" si="1"/>
        <v/>
      </c>
      <c r="L31" s="8" t="str">
        <f t="shared" si="2"/>
        <v/>
      </c>
      <c r="M31" s="8" t="str">
        <f t="shared" si="5"/>
        <v/>
      </c>
      <c r="N31" s="8" t="str">
        <f t="shared" si="4"/>
        <v/>
      </c>
    </row>
    <row r="32" spans="1:14" ht="16.5" x14ac:dyDescent="0.3">
      <c r="A32" s="93" t="s">
        <v>0</v>
      </c>
      <c r="B32" s="93"/>
      <c r="C32" s="93"/>
      <c r="D32" s="93"/>
      <c r="E32" s="93"/>
      <c r="F32" s="93"/>
      <c r="G32" s="93"/>
      <c r="H32" s="93"/>
    </row>
  </sheetData>
  <protectedRanges>
    <protectedRange sqref="A3:I15" name="区域1"/>
  </protectedRanges>
  <mergeCells count="3">
    <mergeCell ref="A1:H1"/>
    <mergeCell ref="I1:N1"/>
    <mergeCell ref="A32:H32"/>
  </mergeCells>
  <phoneticPr fontId="12" type="noConversion"/>
  <conditionalFormatting sqref="A3:H31">
    <cfRule type="cellIs" dxfId="18" priority="2" operator="equal">
      <formula>1</formula>
    </cfRule>
    <cfRule type="notContainsBlanks" dxfId="17" priority="3">
      <formula>LEN(TRIM(A3))&gt;0</formula>
    </cfRule>
  </conditionalFormatting>
  <conditionalFormatting sqref="J32:N1048576">
    <cfRule type="containsText" dxfId="16" priority="13" operator="containsText" text="1">
      <formula>NOT(ISERROR(SEARCH("1",J32)))</formula>
    </cfRule>
  </conditionalFormatting>
  <dataValidations xWindow="223" yWindow="1065"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A8" sqref="A8:XFD8"/>
    </sheetView>
  </sheetViews>
  <sheetFormatPr defaultColWidth="9" defaultRowHeight="14" x14ac:dyDescent="0.3"/>
  <cols>
    <col min="1" max="5" width="4.58203125" customWidth="1"/>
    <col min="6" max="8" width="4.58203125" hidden="1" customWidth="1"/>
    <col min="9" max="9" width="13.25" style="19" customWidth="1"/>
    <col min="10" max="11" width="10.5" style="19" customWidth="1"/>
    <col min="12" max="12" width="9.5" style="19" customWidth="1"/>
    <col min="13" max="13" width="10.08203125" style="19" customWidth="1"/>
    <col min="14" max="14" width="11.08203125" style="19" customWidth="1"/>
  </cols>
  <sheetData>
    <row r="1" spans="1:14" s="18" customFormat="1" ht="17" thickBot="1" x14ac:dyDescent="0.35">
      <c r="A1" s="34" t="str">
        <f>微程序地址入口表!A2</f>
        <v>LW</v>
      </c>
      <c r="B1" s="35" t="str">
        <f>微程序地址入口表!B2</f>
        <v>SW</v>
      </c>
      <c r="C1" s="35" t="str">
        <f>微程序地址入口表!C2</f>
        <v>BEQ</v>
      </c>
      <c r="D1" s="35" t="str">
        <f>微程序地址入口表!D2</f>
        <v>SLT</v>
      </c>
      <c r="E1" s="35" t="str">
        <f>微程序地址入口表!E2</f>
        <v>ADDI</v>
      </c>
      <c r="F1" s="35" t="str">
        <f>微程序地址入口表!F2</f>
        <v>ERET</v>
      </c>
      <c r="G1" s="35">
        <f>微程序地址入口表!G2</f>
        <v>0</v>
      </c>
      <c r="H1" s="36">
        <f>微程序地址入口表!H2</f>
        <v>0</v>
      </c>
      <c r="I1" s="32" t="s">
        <v>1</v>
      </c>
      <c r="J1" s="33" t="str">
        <f>微程序地址入口表!J2</f>
        <v>S4</v>
      </c>
      <c r="K1" s="33" t="str">
        <f>微程序地址入口表!K2</f>
        <v>S3</v>
      </c>
      <c r="L1" s="33" t="str">
        <f>微程序地址入口表!L2</f>
        <v>S2</v>
      </c>
      <c r="M1" s="33" t="str">
        <f>微程序地址入口表!M2</f>
        <v>S1</v>
      </c>
      <c r="N1" s="33" t="str">
        <f>微程序地址入口表!N2</f>
        <v>S0</v>
      </c>
    </row>
    <row r="2" spans="1:14" ht="14.5" thickTop="1" x14ac:dyDescent="0.3">
      <c r="A2" s="20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1" t="str">
        <f>IF(微程序地址入口表!B3&lt;&gt;"",IF(微程序地址入口表!B3=1,微程序地址入口表!B$2&amp;"&amp;",IF(微程序地址入口表!B3=0,"~"&amp;微程序地址入口表!B$2&amp;"&amp;","")),"")</f>
        <v/>
      </c>
      <c r="C2" s="21" t="str">
        <f>IF(微程序地址入口表!C3&lt;&gt;"",IF(微程序地址入口表!C3=1,微程序地址入口表!C$2&amp;"&amp;",IF(微程序地址入口表!C3=0,"~"&amp;微程序地址入口表!C$2&amp;"&amp;","")),"")</f>
        <v/>
      </c>
      <c r="D2" s="21" t="str">
        <f>IF(微程序地址入口表!D3&lt;&gt;"",IF(微程序地址入口表!D3=1,微程序地址入口表!D$2&amp;"&amp;",IF(微程序地址入口表!D3=0,"~"&amp;微程序地址入口表!D$2&amp;"&amp;","")),"")</f>
        <v/>
      </c>
      <c r="E2" s="21" t="str">
        <f>IF(微程序地址入口表!E3&lt;&gt;"",IF(微程序地址入口表!E3=1,微程序地址入口表!E$2&amp;"&amp;",IF(微程序地址入口表!E3=0,"~"&amp;微程序地址入口表!E$2&amp;"&amp;","")),"")</f>
        <v/>
      </c>
      <c r="F2" s="21" t="str">
        <f>IF(微程序地址入口表!F3&lt;&gt;"",IF(微程序地址入口表!F3=1,微程序地址入口表!F$2&amp;"&amp;",IF(微程序地址入口表!F3=0,"~"&amp;微程序地址入口表!F$2&amp;"&amp;","")),"")</f>
        <v>~ERET&amp;</v>
      </c>
      <c r="G2" s="21" t="str">
        <f>IF(微程序地址入口表!G3&lt;&gt;"",IF(微程序地址入口表!G3=1,微程序地址入口表!G$2&amp;"&amp;",IF(微程序地址入口表!G3=0,"~"&amp;微程序地址入口表!G$2&amp;"&amp;","")),"")</f>
        <v/>
      </c>
      <c r="H2" s="25" t="str">
        <f>IF(微程序地址入口表!H3&lt;&gt;"",IF(微程序地址入口表!H3=1,微程序地址入口表!H$2&amp;"&amp;",IF(微程序地址入口表!H3=0,"~"&amp;微程序地址入口表!H$2&amp;"&amp;","")),"")</f>
        <v/>
      </c>
      <c r="I2" s="26" t="str">
        <f>IF(LEN(CONCATENATE(A2,B2,C2,D2,E2,F2,G2,H2))=0,"",LEFT(CONCATENATE(A2,B2,C2,D2,E2,F2,G2,H2),LEN(CONCATENATE(A2,B2,C2,D2,E2,F2,G2,H2))-1))</f>
        <v>LW&amp;~ERET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LW&amp;~ERET+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3">
      <c r="A3" s="23" t="str">
        <f>IF(微程序地址入口表!A4&lt;&gt;"",IF(微程序地址入口表!A4=1,微程序地址入口表!A$2&amp;"&amp;",IF(微程序地址入口表!A4=0,"~"&amp;微程序地址入口表!A$2&amp;"&amp;","")),"")</f>
        <v/>
      </c>
      <c r="B3" s="22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2" t="str">
        <f>IF(微程序地址入口表!C4&lt;&gt;"",IF(微程序地址入口表!C4=1,微程序地址入口表!C$2&amp;"&amp;",IF(微程序地址入口表!C4=0,"~"&amp;微程序地址入口表!C$2&amp;"&amp;","")),"")</f>
        <v/>
      </c>
      <c r="D3" s="22" t="str">
        <f>IF(微程序地址入口表!D4&lt;&gt;"",IF(微程序地址入口表!D4=1,微程序地址入口表!D$2&amp;"&amp;",IF(微程序地址入口表!D4=0,"~"&amp;微程序地址入口表!D$2&amp;"&amp;","")),"")</f>
        <v/>
      </c>
      <c r="E3" s="22" t="str">
        <f>IF(微程序地址入口表!E4&lt;&gt;"",IF(微程序地址入口表!E4=1,微程序地址入口表!E$2&amp;"&amp;",IF(微程序地址入口表!E4=0,"~"&amp;微程序地址入口表!E$2&amp;"&amp;","")),"")</f>
        <v/>
      </c>
      <c r="F3" s="22" t="str">
        <f>IF(微程序地址入口表!F4&lt;&gt;"",IF(微程序地址入口表!F4=1,微程序地址入口表!F$2&amp;"&amp;",IF(微程序地址入口表!F4=0,"~"&amp;微程序地址入口表!F$2&amp;"&amp;","")),"")</f>
        <v>~ERET&amp;</v>
      </c>
      <c r="G3" s="22" t="str">
        <f>IF(微程序地址入口表!G4&lt;&gt;"",IF(微程序地址入口表!G4=1,微程序地址入口表!G$2&amp;"&amp;",IF(微程序地址入口表!G4=0,"~"&amp;微程序地址入口表!G$2&amp;"&amp;","")),"")</f>
        <v/>
      </c>
      <c r="H3" s="27" t="str">
        <f>IF(微程序地址入口表!H4&lt;&gt;"",IF(微程序地址入口表!H4=1,微程序地址入口表!H$2&amp;"&amp;",IF(微程序地址入口表!H4=0,"~"&amp;微程序地址入口表!H$2&amp;"&amp;","")),"")</f>
        <v/>
      </c>
      <c r="I3" s="26" t="str">
        <f t="shared" ref="I3:I30" si="0">IF(LEN(CONCATENATE(A3,B3,C3,D3,E3,F3,G3,H3))=0,"",LEFT(CONCATENATE(A3,B3,C3,D3,E3,F3,G3,H3),LEN(CONCATENATE(A3,B3,C3,D3,E3,F3,G3,H3))-1))</f>
        <v>SW&amp;~ERET</v>
      </c>
      <c r="J3" s="2" t="str">
        <f>IF(微程序地址入口表!J4=1,$I3&amp;"+","")</f>
        <v/>
      </c>
      <c r="K3" s="1" t="str">
        <f>IF(微程序地址入口表!K4=1,$I3&amp;"+","")</f>
        <v>SW&amp;~ERET+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SW&amp;~ERET+</v>
      </c>
    </row>
    <row r="4" spans="1:14" x14ac:dyDescent="0.3">
      <c r="A4" s="23" t="str">
        <f>IF(微程序地址入口表!A5&lt;&gt;"",IF(微程序地址入口表!A5=1,微程序地址入口表!A$2&amp;"&amp;",IF(微程序地址入口表!A5=0,"~"&amp;微程序地址入口表!A$2&amp;"&amp;","")),"")</f>
        <v/>
      </c>
      <c r="B4" s="22" t="str">
        <f>IF(微程序地址入口表!B5&lt;&gt;"",IF(微程序地址入口表!B5=1,微程序地址入口表!B$2&amp;"&amp;",IF(微程序地址入口表!B5=0,"~"&amp;微程序地址入口表!B$2&amp;"&amp;","")),"")</f>
        <v/>
      </c>
      <c r="C4" s="22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2" t="str">
        <f>IF(微程序地址入口表!D5&lt;&gt;"",IF(微程序地址入口表!D5=1,微程序地址入口表!D$2&amp;"&amp;",IF(微程序地址入口表!D5=0,"~"&amp;微程序地址入口表!D$2&amp;"&amp;","")),"")</f>
        <v/>
      </c>
      <c r="E4" s="22" t="str">
        <f>IF(微程序地址入口表!E5&lt;&gt;"",IF(微程序地址入口表!E5=1,微程序地址入口表!E$2&amp;"&amp;",IF(微程序地址入口表!E5=0,"~"&amp;微程序地址入口表!E$2&amp;"&amp;","")),"")</f>
        <v/>
      </c>
      <c r="F4" s="22" t="str">
        <f>IF(微程序地址入口表!F5&lt;&gt;"",IF(微程序地址入口表!F5=1,微程序地址入口表!F$2&amp;"&amp;",IF(微程序地址入口表!F5=0,"~"&amp;微程序地址入口表!F$2&amp;"&amp;","")),"")</f>
        <v>~ERET&amp;</v>
      </c>
      <c r="G4" s="22" t="str">
        <f>IF(微程序地址入口表!G5&lt;&gt;"",IF(微程序地址入口表!G5=1,微程序地址入口表!G$2&amp;"&amp;",IF(微程序地址入口表!G5=0,"~"&amp;微程序地址入口表!G$2&amp;"&amp;","")),"")</f>
        <v/>
      </c>
      <c r="H4" s="27" t="str">
        <f>IF(微程序地址入口表!H5&lt;&gt;"",IF(微程序地址入口表!H5=1,微程序地址入口表!H$2&amp;"&amp;",IF(微程序地址入口表!H5=0,"~"&amp;微程序地址入口表!H$2&amp;"&amp;","")),"")</f>
        <v/>
      </c>
      <c r="I4" s="26" t="str">
        <f t="shared" si="0"/>
        <v>BEQ&amp;~ERET</v>
      </c>
      <c r="J4" s="2" t="str">
        <f>IF(微程序地址入口表!J5=1,$I4&amp;"+","")</f>
        <v/>
      </c>
      <c r="K4" s="1" t="str">
        <f>IF(微程序地址入口表!K5=1,$I4&amp;"+","")</f>
        <v>BEQ&amp;~ERET+</v>
      </c>
      <c r="L4" s="2" t="str">
        <f>IF(微程序地址入口表!L5=1,$I4&amp;"+","")</f>
        <v>BEQ&amp;~ERET+</v>
      </c>
      <c r="M4" s="2" t="str">
        <f>IF(微程序地址入口表!M5=1,$I4&amp;"+","")</f>
        <v>BEQ&amp;~ERET+</v>
      </c>
      <c r="N4" s="2" t="str">
        <f>IF(微程序地址入口表!N5=1,$I4&amp;"+","")</f>
        <v/>
      </c>
    </row>
    <row r="5" spans="1:14" x14ac:dyDescent="0.3">
      <c r="A5" s="23" t="str">
        <f>IF(微程序地址入口表!A6&lt;&gt;"",IF(微程序地址入口表!A6=1,微程序地址入口表!A$2&amp;"&amp;",IF(微程序地址入口表!A6=0,"~"&amp;微程序地址入口表!A$2&amp;"&amp;","")),"")</f>
        <v/>
      </c>
      <c r="B5" s="22" t="str">
        <f>IF(微程序地址入口表!B6&lt;&gt;"",IF(微程序地址入口表!B6=1,微程序地址入口表!B$2&amp;"&amp;",IF(微程序地址入口表!B6=0,"~"&amp;微程序地址入口表!B$2&amp;"&amp;","")),"")</f>
        <v/>
      </c>
      <c r="C5" s="22" t="str">
        <f>IF(微程序地址入口表!C6&lt;&gt;"",IF(微程序地址入口表!C6=1,微程序地址入口表!C$2&amp;"&amp;",IF(微程序地址入口表!C6=0,"~"&amp;微程序地址入口表!C$2&amp;"&amp;","")),"")</f>
        <v/>
      </c>
      <c r="D5" s="22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2" t="str">
        <f>IF(微程序地址入口表!E6&lt;&gt;"",IF(微程序地址入口表!E6=1,微程序地址入口表!E$2&amp;"&amp;",IF(微程序地址入口表!E6=0,"~"&amp;微程序地址入口表!E$2&amp;"&amp;","")),"")</f>
        <v/>
      </c>
      <c r="F5" s="22" t="str">
        <f>IF(微程序地址入口表!F6&lt;&gt;"",IF(微程序地址入口表!F6=1,微程序地址入口表!F$2&amp;"&amp;",IF(微程序地址入口表!F6=0,"~"&amp;微程序地址入口表!F$2&amp;"&amp;","")),"")</f>
        <v>~ERET&amp;</v>
      </c>
      <c r="G5" s="22" t="str">
        <f>IF(微程序地址入口表!G6&lt;&gt;"",IF(微程序地址入口表!G6=1,微程序地址入口表!G$2&amp;"&amp;",IF(微程序地址入口表!G6=0,"~"&amp;微程序地址入口表!G$2&amp;"&amp;","")),"")</f>
        <v/>
      </c>
      <c r="H5" s="27" t="str">
        <f>IF(微程序地址入口表!H6&lt;&gt;"",IF(微程序地址入口表!H6=1,微程序地址入口表!H$2&amp;"&amp;",IF(微程序地址入口表!H6=0,"~"&amp;微程序地址入口表!H$2&amp;"&amp;","")),"")</f>
        <v/>
      </c>
      <c r="I5" s="26" t="str">
        <f t="shared" si="0"/>
        <v>SLT&amp;~ERET</v>
      </c>
      <c r="J5" s="2" t="str">
        <f>IF(微程序地址入口表!J6=1,$I5&amp;"+","")</f>
        <v>SLT&amp;~ERET+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SLT&amp;~ERET+</v>
      </c>
      <c r="N5" s="2" t="str">
        <f>IF(微程序地址入口表!N6=1,$I5&amp;"+","")</f>
        <v>SLT&amp;~ERET+</v>
      </c>
    </row>
    <row r="6" spans="1:14" x14ac:dyDescent="0.3">
      <c r="A6" s="23" t="str">
        <f>IF(微程序地址入口表!A7&lt;&gt;"",IF(微程序地址入口表!A7=1,微程序地址入口表!A$2&amp;"&amp;",IF(微程序地址入口表!A7=0,"~"&amp;微程序地址入口表!A$2&amp;"&amp;","")),"")</f>
        <v/>
      </c>
      <c r="B6" s="22" t="str">
        <f>IF(微程序地址入口表!B7&lt;&gt;"",IF(微程序地址入口表!B7=1,微程序地址入口表!B$2&amp;"&amp;",IF(微程序地址入口表!B7=0,"~"&amp;微程序地址入口表!B$2&amp;"&amp;","")),"")</f>
        <v/>
      </c>
      <c r="C6" s="22" t="str">
        <f>IF(微程序地址入口表!C7&lt;&gt;"",IF(微程序地址入口表!C7=1,微程序地址入口表!C$2&amp;"&amp;",IF(微程序地址入口表!C7=0,"~"&amp;微程序地址入口表!C$2&amp;"&amp;","")),"")</f>
        <v/>
      </c>
      <c r="D6" s="22" t="str">
        <f>IF(微程序地址入口表!D7&lt;&gt;"",IF(微程序地址入口表!D7=1,微程序地址入口表!D$2&amp;"&amp;",IF(微程序地址入口表!D7=0,"~"&amp;微程序地址入口表!D$2&amp;"&amp;","")),"")</f>
        <v/>
      </c>
      <c r="E6" s="22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2" t="str">
        <f>IF(微程序地址入口表!F7&lt;&gt;"",IF(微程序地址入口表!F7=1,微程序地址入口表!F$2&amp;"&amp;",IF(微程序地址入口表!F7=0,"~"&amp;微程序地址入口表!F$2&amp;"&amp;","")),"")</f>
        <v>~ERET&amp;</v>
      </c>
      <c r="G6" s="22" t="str">
        <f>IF(微程序地址入口表!G7&lt;&gt;"",IF(微程序地址入口表!G7=1,微程序地址入口表!G$2&amp;"&amp;",IF(微程序地址入口表!G7=0,"~"&amp;微程序地址入口表!G$2&amp;"&amp;","")),"")</f>
        <v/>
      </c>
      <c r="H6" s="27" t="str">
        <f>IF(微程序地址入口表!H7&lt;&gt;"",IF(微程序地址入口表!H7=1,微程序地址入口表!H$2&amp;"&amp;",IF(微程序地址入口表!H7=0,"~"&amp;微程序地址入口表!H$2&amp;"&amp;","")),"")</f>
        <v/>
      </c>
      <c r="I6" s="26" t="str">
        <f t="shared" si="0"/>
        <v>ADDI&amp;~ERET</v>
      </c>
      <c r="J6" s="2" t="str">
        <f>IF(微程序地址入口表!J7=1,$I6&amp;"+","")</f>
        <v>ADDI&amp;~ERET+</v>
      </c>
      <c r="K6" s="1" t="str">
        <f>IF(微程序地址入口表!K7=1,$I6&amp;"+","")</f>
        <v/>
      </c>
      <c r="L6" s="2" t="str">
        <f>IF(微程序地址入口表!L7=1,$I6&amp;"+","")</f>
        <v>ADDI&amp;~ERET+</v>
      </c>
      <c r="M6" s="2" t="str">
        <f>IF(微程序地址入口表!M7=1,$I6&amp;"+","")</f>
        <v>ADDI&amp;~ERET+</v>
      </c>
      <c r="N6" s="2" t="str">
        <f>IF(微程序地址入口表!N7=1,$I6&amp;"+","")</f>
        <v/>
      </c>
    </row>
    <row r="7" spans="1:14" x14ac:dyDescent="0.3">
      <c r="A7" s="23" t="str">
        <f>IF(微程序地址入口表!A8&lt;&gt;"",IF(微程序地址入口表!A8=1,微程序地址入口表!A$2&amp;"&amp;",IF(微程序地址入口表!A8=0,"~"&amp;微程序地址入口表!A$2&amp;"&amp;","")),"")</f>
        <v/>
      </c>
      <c r="B7" s="22" t="str">
        <f>IF(微程序地址入口表!B8&lt;&gt;"",IF(微程序地址入口表!B8=1,微程序地址入口表!B$2&amp;"&amp;",IF(微程序地址入口表!B8=0,"~"&amp;微程序地址入口表!B$2&amp;"&amp;","")),"")</f>
        <v/>
      </c>
      <c r="C7" s="22" t="str">
        <f>IF(微程序地址入口表!C8&lt;&gt;"",IF(微程序地址入口表!C8=1,微程序地址入口表!C$2&amp;"&amp;",IF(微程序地址入口表!C8=0,"~"&amp;微程序地址入口表!C$2&amp;"&amp;","")),"")</f>
        <v/>
      </c>
      <c r="D7" s="22" t="str">
        <f>IF(微程序地址入口表!D8&lt;&gt;"",IF(微程序地址入口表!D8=1,微程序地址入口表!D$2&amp;"&amp;",IF(微程序地址入口表!D8=0,"~"&amp;微程序地址入口表!D$2&amp;"&amp;","")),"")</f>
        <v/>
      </c>
      <c r="E7" s="22" t="str">
        <f>IF(微程序地址入口表!E8&lt;&gt;"",IF(微程序地址入口表!E8=1,微程序地址入口表!E$2&amp;"&amp;",IF(微程序地址入口表!E8=0,"~"&amp;微程序地址入口表!E$2&amp;"&amp;","")),"")</f>
        <v/>
      </c>
      <c r="F7" s="22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2" t="str">
        <f>IF(微程序地址入口表!G8&lt;&gt;"",IF(微程序地址入口表!G8=1,微程序地址入口表!G$2&amp;"&amp;",IF(微程序地址入口表!G8=0,"~"&amp;微程序地址入口表!G$2&amp;"&amp;","")),"")</f>
        <v/>
      </c>
      <c r="H7" s="27" t="str">
        <f>IF(微程序地址入口表!H8&lt;&gt;"",IF(微程序地址入口表!H8=1,微程序地址入口表!H$2&amp;"&amp;",IF(微程序地址入口表!H8=0,"~"&amp;微程序地址入口表!H$2&amp;"&amp;","")),"")</f>
        <v/>
      </c>
      <c r="I7" s="26" t="str">
        <f t="shared" si="0"/>
        <v>ERET</v>
      </c>
      <c r="J7" s="2" t="str">
        <f>IF(微程序地址入口表!J8=1,$I7&amp;"+","")</f>
        <v>ERET+</v>
      </c>
      <c r="K7" s="1" t="str">
        <f>IF(微程序地址入口表!K8=1,$I7&amp;"+","")</f>
        <v>ERET+</v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>ERET+</v>
      </c>
    </row>
    <row r="8" spans="1:14" x14ac:dyDescent="0.3">
      <c r="A8" s="23" t="str">
        <f>IF(微程序地址入口表!A9&lt;&gt;"",IF(微程序地址入口表!A9=1,微程序地址入口表!A$2&amp;"&amp;",IF(微程序地址入口表!A9=0,"~"&amp;微程序地址入口表!A$2&amp;"&amp;","")),"")</f>
        <v/>
      </c>
      <c r="B8" s="22" t="str">
        <f>IF(微程序地址入口表!B9&lt;&gt;"",IF(微程序地址入口表!B9=1,微程序地址入口表!B$2&amp;"&amp;",IF(微程序地址入口表!B9=0,"~"&amp;微程序地址入口表!B$2&amp;"&amp;","")),"")</f>
        <v/>
      </c>
      <c r="C8" s="22" t="str">
        <f>IF(微程序地址入口表!C9&lt;&gt;"",IF(微程序地址入口表!C9=1,微程序地址入口表!C$2&amp;"&amp;",IF(微程序地址入口表!C9=0,"~"&amp;微程序地址入口表!C$2&amp;"&amp;","")),"")</f>
        <v/>
      </c>
      <c r="D8" s="22" t="str">
        <f>IF(微程序地址入口表!D9&lt;&gt;"",IF(微程序地址入口表!D9=1,微程序地址入口表!D$2&amp;"&amp;",IF(微程序地址入口表!D9=0,"~"&amp;微程序地址入口表!D$2&amp;"&amp;","")),"")</f>
        <v/>
      </c>
      <c r="E8" s="22" t="str">
        <f>IF(微程序地址入口表!E9&lt;&gt;"",IF(微程序地址入口表!E9=1,微程序地址入口表!E$2&amp;"&amp;",IF(微程序地址入口表!E9=0,"~"&amp;微程序地址入口表!E$2&amp;"&amp;","")),"")</f>
        <v/>
      </c>
      <c r="F8" s="22" t="str">
        <f>IF(微程序地址入口表!F9&lt;&gt;"",IF(微程序地址入口表!F9=1,微程序地址入口表!F$2&amp;"&amp;",IF(微程序地址入口表!F9=0,"~"&amp;微程序地址入口表!F$2&amp;"&amp;","")),"")</f>
        <v/>
      </c>
      <c r="G8" s="22" t="str">
        <f>IF(微程序地址入口表!G9&lt;&gt;"",IF(微程序地址入口表!G9=1,微程序地址入口表!G$2&amp;"&amp;",IF(微程序地址入口表!G9=0,"~"&amp;微程序地址入口表!G$2&amp;"&amp;","")),"")</f>
        <v/>
      </c>
      <c r="H8" s="27" t="str">
        <f>IF(微程序地址入口表!H9&lt;&gt;"",IF(微程序地址入口表!H9=1,微程序地址入口表!H$2&amp;"&amp;",IF(微程序地址入口表!H9=0,"~"&amp;微程序地址入口表!H$2&amp;"&amp;","")),"")</f>
        <v/>
      </c>
      <c r="I8" s="26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3">
      <c r="A9" s="23" t="str">
        <f>IF(微程序地址入口表!A10&lt;&gt;"",IF(微程序地址入口表!A10=1,微程序地址入口表!A$2&amp;"&amp;",IF(微程序地址入口表!A10=0,"~"&amp;微程序地址入口表!A$2&amp;"&amp;","")),"")</f>
        <v/>
      </c>
      <c r="B9" s="22" t="str">
        <f>IF(微程序地址入口表!B10&lt;&gt;"",IF(微程序地址入口表!B10=1,微程序地址入口表!B$2&amp;"&amp;",IF(微程序地址入口表!B10=0,"~"&amp;微程序地址入口表!B$2&amp;"&amp;","")),"")</f>
        <v/>
      </c>
      <c r="C9" s="22" t="str">
        <f>IF(微程序地址入口表!C10&lt;&gt;"",IF(微程序地址入口表!C10=1,微程序地址入口表!C$2&amp;"&amp;",IF(微程序地址入口表!C10=0,"~"&amp;微程序地址入口表!C$2&amp;"&amp;","")),"")</f>
        <v/>
      </c>
      <c r="D9" s="22" t="str">
        <f>IF(微程序地址入口表!D10&lt;&gt;"",IF(微程序地址入口表!D10=1,微程序地址入口表!D$2&amp;"&amp;",IF(微程序地址入口表!D10=0,"~"&amp;微程序地址入口表!D$2&amp;"&amp;","")),"")</f>
        <v/>
      </c>
      <c r="E9" s="22" t="str">
        <f>IF(微程序地址入口表!E10&lt;&gt;"",IF(微程序地址入口表!E10=1,微程序地址入口表!E$2&amp;"&amp;",IF(微程序地址入口表!E10=0,"~"&amp;微程序地址入口表!E$2&amp;"&amp;","")),"")</f>
        <v/>
      </c>
      <c r="F9" s="22" t="str">
        <f>IF(微程序地址入口表!F10&lt;&gt;"",IF(微程序地址入口表!F10=1,微程序地址入口表!F$2&amp;"&amp;",IF(微程序地址入口表!F10=0,"~"&amp;微程序地址入口表!F$2&amp;"&amp;","")),"")</f>
        <v/>
      </c>
      <c r="G9" s="22" t="str">
        <f>IF(微程序地址入口表!G10&lt;&gt;"",IF(微程序地址入口表!G10=1,微程序地址入口表!G$2&amp;"&amp;",IF(微程序地址入口表!G10=0,"~"&amp;微程序地址入口表!G$2&amp;"&amp;","")),"")</f>
        <v/>
      </c>
      <c r="H9" s="27" t="str">
        <f>IF(微程序地址入口表!H10&lt;&gt;"",IF(微程序地址入口表!H10=1,微程序地址入口表!H$2&amp;"&amp;",IF(微程序地址入口表!H10=0,"~"&amp;微程序地址入口表!H$2&amp;"&amp;","")),"")</f>
        <v/>
      </c>
      <c r="I9" s="26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3">
      <c r="A10" s="23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2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2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2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2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2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2" t="str">
        <f>IF(微程序地址入口表!G11&lt;&gt;"",IF(微程序地址入口表!G11=1,微程序地址入口表!G$2&amp;"&amp;",IF(微程序地址入口表!G11=0,"~"&amp;微程序地址入口表!G$2&amp;"&amp;","")),"")</f>
        <v/>
      </c>
      <c r="H10" s="27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6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3">
      <c r="A11" s="23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2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2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2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2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2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2" t="str">
        <f>IF(微程序地址入口表!G12&lt;&gt;"",IF(微程序地址入口表!G12=1,微程序地址入口表!G$2&amp;"&amp;",IF(微程序地址入口表!G12=0,"~"&amp;微程序地址入口表!G$2&amp;"&amp;","")),"")</f>
        <v/>
      </c>
      <c r="H11" s="27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6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3">
      <c r="A12" s="23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2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2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2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2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2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2" t="str">
        <f>IF(微程序地址入口表!G13&lt;&gt;"",IF(微程序地址入口表!G13=1,微程序地址入口表!G$2&amp;"&amp;",IF(微程序地址入口表!G13=0,"~"&amp;微程序地址入口表!G$2&amp;"&amp;","")),"")</f>
        <v/>
      </c>
      <c r="H12" s="27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6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3">
      <c r="A13" s="23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2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2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2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2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2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2" t="str">
        <f>IF(微程序地址入口表!G14&lt;&gt;"",IF(微程序地址入口表!G14=1,微程序地址入口表!G$2&amp;"&amp;",IF(微程序地址入口表!G14=0,"~"&amp;微程序地址入口表!G$2&amp;"&amp;","")),"")</f>
        <v/>
      </c>
      <c r="H13" s="27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6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4.5" thickBot="1" x14ac:dyDescent="0.35">
      <c r="A14" s="23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2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2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2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2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2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2" t="str">
        <f>IF(微程序地址入口表!G15&lt;&gt;"",IF(微程序地址入口表!G15=1,微程序地址入口表!G$2&amp;"&amp;",IF(微程序地址入口表!G15=0,"~"&amp;微程序地址入口表!G$2&amp;"&amp;","")),"")</f>
        <v/>
      </c>
      <c r="H14" s="27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6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3">
      <c r="A15" s="23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2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2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2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2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2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2" t="str">
        <f>IF(微程序地址入口表!G16&lt;&gt;"",IF(微程序地址入口表!G16=1,微程序地址入口表!G$2&amp;"&amp;",IF(微程序地址入口表!G16=0,"~"&amp;微程序地址入口表!G$2&amp;"&amp;","")),"")</f>
        <v/>
      </c>
      <c r="H15" s="27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6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3">
      <c r="A16" s="23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2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2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2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2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2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2" t="str">
        <f>IF(微程序地址入口表!G17&lt;&gt;"",IF(微程序地址入口表!G17=1,微程序地址入口表!G$2&amp;"&amp;",IF(微程序地址入口表!G17=0,"~"&amp;微程序地址入口表!G$2&amp;"&amp;","")),"")</f>
        <v/>
      </c>
      <c r="H16" s="27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6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3">
      <c r="A17" s="23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2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2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2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2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2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2" t="str">
        <f>IF(微程序地址入口表!G18&lt;&gt;"",IF(微程序地址入口表!G18=1,微程序地址入口表!G$2&amp;"&amp;",IF(微程序地址入口表!G18=0,"~"&amp;微程序地址入口表!G$2&amp;"&amp;","")),"")</f>
        <v/>
      </c>
      <c r="H17" s="27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6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3">
      <c r="A18" s="23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2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2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2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2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2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2" t="str">
        <f>IF(微程序地址入口表!G19&lt;&gt;"",IF(微程序地址入口表!G19=1,微程序地址入口表!G$2&amp;"&amp;",IF(微程序地址入口表!G19=0,"~"&amp;微程序地址入口表!G$2&amp;"&amp;","")),"")</f>
        <v/>
      </c>
      <c r="H18" s="27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6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3">
      <c r="A19" s="23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2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2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2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2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2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2" t="str">
        <f>IF(微程序地址入口表!G20&lt;&gt;"",IF(微程序地址入口表!G20=1,微程序地址入口表!G$2&amp;"&amp;",IF(微程序地址入口表!G20=0,"~"&amp;微程序地址入口表!G$2&amp;"&amp;","")),"")</f>
        <v/>
      </c>
      <c r="H19" s="27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6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4.5" hidden="1" thickBot="1" x14ac:dyDescent="0.35">
      <c r="A20" s="23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2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2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2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2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2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2" t="str">
        <f>IF(微程序地址入口表!G21&lt;&gt;"",IF(微程序地址入口表!G21=1,微程序地址入口表!G$2&amp;"&amp;",IF(微程序地址入口表!G21=0,"~"&amp;微程序地址入口表!G$2&amp;"&amp;","")),"")</f>
        <v/>
      </c>
      <c r="H20" s="27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6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3">
      <c r="A21" s="23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2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2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2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2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2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2" t="str">
        <f>IF(微程序地址入口表!G22&lt;&gt;"",IF(微程序地址入口表!G22=1,微程序地址入口表!G$2&amp;"&amp;",IF(微程序地址入口表!G22=0,"~"&amp;微程序地址入口表!G$2&amp;"&amp;","")),"")</f>
        <v/>
      </c>
      <c r="H21" s="27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6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3">
      <c r="A22" s="23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2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2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2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2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2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2" t="str">
        <f>IF(微程序地址入口表!G23&lt;&gt;"",IF(微程序地址入口表!G23=1,微程序地址入口表!G$2&amp;"&amp;",IF(微程序地址入口表!G23=0,"~"&amp;微程序地址入口表!G$2&amp;"&amp;","")),"")</f>
        <v/>
      </c>
      <c r="H22" s="27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6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3">
      <c r="A23" s="23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2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2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2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2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2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2" t="str">
        <f>IF(微程序地址入口表!G24&lt;&gt;"",IF(微程序地址入口表!G24=1,微程序地址入口表!G$2&amp;"&amp;",IF(微程序地址入口表!G24=0,"~"&amp;微程序地址入口表!G$2&amp;"&amp;","")),"")</f>
        <v/>
      </c>
      <c r="H23" s="27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6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3">
      <c r="A24" s="23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2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2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2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2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2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2" t="str">
        <f>IF(微程序地址入口表!G25&lt;&gt;"",IF(微程序地址入口表!G25=1,微程序地址入口表!G$2&amp;"&amp;",IF(微程序地址入口表!G25=0,"~"&amp;微程序地址入口表!G$2&amp;"&amp;","")),"")</f>
        <v/>
      </c>
      <c r="H24" s="27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6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3">
      <c r="A25" s="23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2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2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2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2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2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2" t="str">
        <f>IF(微程序地址入口表!G26&lt;&gt;"",IF(微程序地址入口表!G26=1,微程序地址入口表!G$2&amp;"&amp;",IF(微程序地址入口表!G26=0,"~"&amp;微程序地址入口表!G$2&amp;"&amp;","")),"")</f>
        <v/>
      </c>
      <c r="H25" s="27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6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3">
      <c r="A26" s="23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2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2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2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2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2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2" t="str">
        <f>IF(微程序地址入口表!G27&lt;&gt;"",IF(微程序地址入口表!G27=1,微程序地址入口表!G$2&amp;"&amp;",IF(微程序地址入口表!G27=0,"~"&amp;微程序地址入口表!G$2&amp;"&amp;","")),"")</f>
        <v/>
      </c>
      <c r="H26" s="27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6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3">
      <c r="A27" s="23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2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2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2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2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2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2" t="str">
        <f>IF(微程序地址入口表!G28&lt;&gt;"",IF(微程序地址入口表!G28=1,微程序地址入口表!G$2&amp;"&amp;",IF(微程序地址入口表!G28=0,"~"&amp;微程序地址入口表!G$2&amp;"&amp;","")),"")</f>
        <v/>
      </c>
      <c r="H27" s="27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6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3">
      <c r="A28" s="23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2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2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2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2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2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2" t="str">
        <f>IF(微程序地址入口表!G29&lt;&gt;"",IF(微程序地址入口表!G29=1,微程序地址入口表!G$2&amp;"&amp;",IF(微程序地址入口表!G29=0,"~"&amp;微程序地址入口表!G$2&amp;"&amp;","")),"")</f>
        <v/>
      </c>
      <c r="H28" s="27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6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3">
      <c r="A29" s="23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2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2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2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2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2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2" t="str">
        <f>IF(微程序地址入口表!G30&lt;&gt;"",IF(微程序地址入口表!G30=1,微程序地址入口表!G$2&amp;"&amp;",IF(微程序地址入口表!G30=0,"~"&amp;微程序地址入口表!G$2&amp;"&amp;","")),"")</f>
        <v/>
      </c>
      <c r="H29" s="27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6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4.5" hidden="1" thickBot="1" x14ac:dyDescent="0.35">
      <c r="A30" s="23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2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2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2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2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2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2" t="str">
        <f>IF(微程序地址入口表!G31&lt;&gt;"",IF(微程序地址入口表!G31=1,微程序地址入口表!G$2&amp;"&amp;",IF(微程序地址入口表!G31=0,"~"&amp;微程序地址入口表!G$2&amp;"&amp;","")),"")</f>
        <v/>
      </c>
      <c r="H30" s="27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6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7" thickBot="1" x14ac:dyDescent="0.35">
      <c r="A31" s="94"/>
      <c r="B31" s="94"/>
      <c r="C31" s="94"/>
      <c r="D31" s="94"/>
      <c r="E31" s="94"/>
      <c r="F31" s="94"/>
      <c r="G31" s="94"/>
      <c r="H31" s="94"/>
      <c r="I31" s="95"/>
      <c r="J31" s="37" t="str">
        <f>IF(LEN(J32)&gt;1,LEFT(J32,LEN(J32)-1),"")</f>
        <v>SLT&amp;~ERET+ADDI&amp;~ERET+ERET</v>
      </c>
      <c r="K31" s="37" t="str">
        <f t="shared" ref="K31:N31" si="1">IF(LEN(K32)&gt;1,LEFT(K32,LEN(K32)-1),"")</f>
        <v>SW&amp;~ERET+BEQ&amp;~ERET+ERET</v>
      </c>
      <c r="L31" s="37" t="str">
        <f t="shared" si="1"/>
        <v>LW&amp;~ERET+BEQ&amp;~ERET+ADDI&amp;~ERET</v>
      </c>
      <c r="M31" s="37" t="str">
        <f t="shared" si="1"/>
        <v>BEQ&amp;~ERET+SLT&amp;~ERET+ADDI&amp;~ERET</v>
      </c>
      <c r="N31" s="37" t="str">
        <f t="shared" si="1"/>
        <v>SW&amp;~ERET+SLT&amp;~ERET+ERET</v>
      </c>
    </row>
    <row r="32" spans="1:14" ht="17.25" hidden="1" customHeight="1" x14ac:dyDescent="0.3">
      <c r="A32" s="24"/>
      <c r="B32" s="24"/>
      <c r="C32" s="24"/>
      <c r="D32" s="24"/>
      <c r="E32" s="24"/>
      <c r="F32" s="24"/>
      <c r="G32" s="24"/>
      <c r="H32" s="24"/>
      <c r="I32" s="28"/>
      <c r="J32" s="4" t="str">
        <f>CONCATENATE(J2,J3,J4,J5,J6,J7,J8,J9,J10,J11,J12,J13,J14,J15,J16,J17,J18,J19,J20,J21,J22,J23,J24,J25,J26,J27,J28,J29,J30)</f>
        <v>SLT&amp;~ERET+ADDI&amp;~ERET+ERET+</v>
      </c>
      <c r="K32" s="4" t="str">
        <f t="shared" ref="K32:N32" si="2">CONCATENATE(K2,K3,K4,K5,K6,K7,K8,K9,K10,K11,K12,K13,K14,K15,K16,K17,K18,K19,K20,K21,K22,K23,K24,K25,K26,K27,K28,K29,K30)</f>
        <v>SW&amp;~ERET+BEQ&amp;~ERET+ERET+</v>
      </c>
      <c r="L32" s="4" t="str">
        <f t="shared" si="2"/>
        <v>LW&amp;~ERET+BEQ&amp;~ERET+ADDI&amp;~ERET+</v>
      </c>
      <c r="M32" s="4" t="str">
        <f t="shared" si="2"/>
        <v>BEQ&amp;~ERET+SLT&amp;~ERET+ADDI&amp;~ERET+</v>
      </c>
      <c r="N32" s="4" t="str">
        <f t="shared" si="2"/>
        <v>SW&amp;~ERET+SLT&amp;~ERET+ERET+</v>
      </c>
    </row>
    <row r="33" spans="1:12" hidden="1" x14ac:dyDescent="0.3"/>
    <row r="35" spans="1:12" ht="16.5" x14ac:dyDescent="0.3">
      <c r="A35" s="5"/>
      <c r="B35" s="5"/>
      <c r="I35" s="29"/>
    </row>
    <row r="36" spans="1:12" ht="16.5" x14ac:dyDescent="0.3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2:N30">
    <cfRule type="containsText" dxfId="15" priority="30" operator="containsText" text="1">
      <formula>NOT(ISERROR(SEARCH("1",J2)))</formula>
    </cfRule>
  </conditionalFormatting>
  <conditionalFormatting sqref="J31:N31">
    <cfRule type="containsBlanks" dxfId="14" priority="31">
      <formula>LEN(TRIM(J31))=0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J35"/>
  <sheetViews>
    <sheetView tabSelected="1" workbookViewId="0">
      <selection activeCell="AF10" sqref="AF10"/>
    </sheetView>
  </sheetViews>
  <sheetFormatPr defaultColWidth="9" defaultRowHeight="14.5" x14ac:dyDescent="0.35"/>
  <cols>
    <col min="1" max="1" width="7.75" style="54" customWidth="1"/>
    <col min="2" max="2" width="5.08203125" style="83" customWidth="1"/>
    <col min="3" max="32" width="4" style="84" customWidth="1"/>
    <col min="33" max="33" width="23.08203125" style="85" hidden="1" customWidth="1"/>
    <col min="34" max="34" width="15.08203125" style="85" hidden="1" customWidth="1"/>
    <col min="35" max="35" width="32.83203125" style="81" customWidth="1"/>
    <col min="36" max="36" width="12.08203125" style="86" customWidth="1"/>
    <col min="37" max="16384" width="9" style="54"/>
  </cols>
  <sheetData>
    <row r="1" spans="1:36" ht="17" thickBot="1" x14ac:dyDescent="0.5">
      <c r="A1" s="43" t="s">
        <v>17</v>
      </c>
      <c r="B1" s="44" t="s">
        <v>18</v>
      </c>
      <c r="C1" s="45" t="s">
        <v>19</v>
      </c>
      <c r="D1" s="46" t="s">
        <v>20</v>
      </c>
      <c r="E1" s="46" t="s">
        <v>21</v>
      </c>
      <c r="F1" s="46" t="s">
        <v>22</v>
      </c>
      <c r="G1" s="46" t="s">
        <v>23</v>
      </c>
      <c r="H1" s="46" t="s">
        <v>24</v>
      </c>
      <c r="I1" s="47" t="s">
        <v>25</v>
      </c>
      <c r="J1" s="47" t="s">
        <v>26</v>
      </c>
      <c r="K1" s="47" t="s">
        <v>27</v>
      </c>
      <c r="L1" s="47" t="s">
        <v>28</v>
      </c>
      <c r="M1" s="47" t="s">
        <v>29</v>
      </c>
      <c r="N1" s="47" t="s">
        <v>30</v>
      </c>
      <c r="O1" s="47" t="s">
        <v>31</v>
      </c>
      <c r="P1" s="47" t="s">
        <v>32</v>
      </c>
      <c r="Q1" s="47" t="s">
        <v>33</v>
      </c>
      <c r="R1" s="46" t="s">
        <v>57</v>
      </c>
      <c r="S1" s="46" t="s">
        <v>34</v>
      </c>
      <c r="T1" s="48" t="s">
        <v>35</v>
      </c>
      <c r="U1" s="48" t="s">
        <v>36</v>
      </c>
      <c r="V1" s="48" t="s">
        <v>37</v>
      </c>
      <c r="W1" s="46" t="s">
        <v>38</v>
      </c>
      <c r="X1" s="46" t="s">
        <v>39</v>
      </c>
      <c r="Y1" s="49" t="s">
        <v>40</v>
      </c>
      <c r="Z1" s="49" t="s">
        <v>41</v>
      </c>
      <c r="AA1" s="49" t="s">
        <v>42</v>
      </c>
      <c r="AB1" s="49" t="s">
        <v>53</v>
      </c>
      <c r="AC1" s="49" t="s">
        <v>43</v>
      </c>
      <c r="AD1" s="50" t="s">
        <v>44</v>
      </c>
      <c r="AE1" s="50" t="s">
        <v>45</v>
      </c>
      <c r="AF1" s="50" t="s">
        <v>46</v>
      </c>
      <c r="AG1" s="51"/>
      <c r="AH1" s="51"/>
      <c r="AI1" s="52" t="s">
        <v>47</v>
      </c>
      <c r="AJ1" s="53" t="s">
        <v>48</v>
      </c>
    </row>
    <row r="2" spans="1:36" ht="17" thickTop="1" x14ac:dyDescent="0.45">
      <c r="A2" s="55" t="s">
        <v>49</v>
      </c>
      <c r="B2" s="55">
        <v>0</v>
      </c>
      <c r="C2" s="56">
        <v>1</v>
      </c>
      <c r="D2" s="57"/>
      <c r="E2" s="57"/>
      <c r="F2" s="57"/>
      <c r="G2" s="57"/>
      <c r="H2" s="57"/>
      <c r="I2" s="57"/>
      <c r="J2" s="57"/>
      <c r="K2" s="57">
        <v>1</v>
      </c>
      <c r="L2" s="57"/>
      <c r="M2" s="57"/>
      <c r="N2" s="57">
        <v>1</v>
      </c>
      <c r="O2" s="57"/>
      <c r="P2" s="57"/>
      <c r="Q2" s="57"/>
      <c r="R2" s="57"/>
      <c r="S2" s="57"/>
      <c r="T2" s="57"/>
      <c r="U2" s="57"/>
      <c r="V2" s="57"/>
      <c r="W2" s="57"/>
      <c r="X2" s="57"/>
      <c r="Y2" s="58"/>
      <c r="Z2" s="58"/>
      <c r="AA2" s="58"/>
      <c r="AB2" s="58"/>
      <c r="AC2" s="59"/>
      <c r="AD2" s="60"/>
      <c r="AE2" s="61"/>
      <c r="AF2" s="62"/>
      <c r="AG2" s="63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64" t="str">
        <f>VALUE(U2)&amp;VALUE(V2)&amp;VALUE(W2)&amp;VALUE(X2)&amp;VALUE(Y2)&amp;VALUE(Z2)&amp;VALUE(AA2)&amp;VALUE(AB2)&amp;VALUE(AC2)&amp;VALUE(AD2)&amp;VALUE(AE2)&amp;VALUE(AF2)</f>
        <v>000000000000</v>
      </c>
      <c r="AI2" s="64" t="str">
        <f>AG2&amp;AH2</f>
        <v>100000001001000000000000000000</v>
      </c>
      <c r="AJ2" s="65" t="str">
        <f t="shared" ref="AJ2:AJ29" si="1">DEC2HEX(BIN2DEC(LEFT(AI2,LEN(AI2)-24))*256*256*256+BIN2DEC(MID(AI2,LEN(AI2)-23,8))*256*256+BIN2DEC(MID(AI2,LEN(AI2)-15,8))*256+BIN2DEC(MID(AI2,LEN(AI2)-7,8)))</f>
        <v>20240000</v>
      </c>
    </row>
    <row r="3" spans="1:36" ht="16.5" x14ac:dyDescent="0.45">
      <c r="A3" s="66" t="s">
        <v>49</v>
      </c>
      <c r="B3" s="66">
        <v>1</v>
      </c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>
        <v>1</v>
      </c>
      <c r="V3" s="68"/>
      <c r="W3" s="68"/>
      <c r="X3" s="68"/>
      <c r="Y3" s="69"/>
      <c r="Z3" s="69"/>
      <c r="AA3" s="69"/>
      <c r="AB3" s="69"/>
      <c r="AC3" s="70"/>
      <c r="AD3" s="71"/>
      <c r="AE3" s="69"/>
      <c r="AF3" s="72"/>
      <c r="AG3" s="63" t="str">
        <f t="shared" si="0"/>
        <v>000000000000000000</v>
      </c>
      <c r="AH3" s="64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64" t="str">
        <f t="shared" ref="AI3:AI29" si="3">AG3&amp;AH3</f>
        <v>000000000000000000100000000000</v>
      </c>
      <c r="AJ3" s="65" t="str">
        <f t="shared" si="1"/>
        <v>800</v>
      </c>
    </row>
    <row r="4" spans="1:36" ht="16.5" x14ac:dyDescent="0.45">
      <c r="A4" s="55" t="s">
        <v>49</v>
      </c>
      <c r="B4" s="55">
        <v>2</v>
      </c>
      <c r="C4" s="56"/>
      <c r="D4" s="57"/>
      <c r="E4" s="57">
        <v>1</v>
      </c>
      <c r="F4" s="57"/>
      <c r="G4" s="57"/>
      <c r="H4" s="57"/>
      <c r="I4" s="57"/>
      <c r="J4" s="57">
        <v>1</v>
      </c>
      <c r="K4" s="57"/>
      <c r="L4" s="57">
        <v>1</v>
      </c>
      <c r="M4" s="57"/>
      <c r="N4" s="57"/>
      <c r="O4" s="57"/>
      <c r="P4" s="57"/>
      <c r="Q4" s="57"/>
      <c r="R4" s="57"/>
      <c r="S4" s="57"/>
      <c r="T4" s="57"/>
      <c r="U4" s="57"/>
      <c r="V4" s="57"/>
      <c r="W4" s="57">
        <v>1</v>
      </c>
      <c r="X4" s="57"/>
      <c r="Y4" s="58"/>
      <c r="Z4" s="58"/>
      <c r="AA4" s="58"/>
      <c r="AB4" s="58"/>
      <c r="AC4" s="59"/>
      <c r="AD4" s="73"/>
      <c r="AE4" s="58"/>
      <c r="AF4" s="74"/>
      <c r="AG4" s="63" t="str">
        <f t="shared" si="0"/>
        <v>001000010100000000</v>
      </c>
      <c r="AH4" s="64" t="str">
        <f t="shared" si="2"/>
        <v>001000000000</v>
      </c>
      <c r="AI4" s="64" t="str">
        <f t="shared" si="3"/>
        <v>001000010100000000001000000000</v>
      </c>
      <c r="AJ4" s="65" t="str">
        <f t="shared" si="1"/>
        <v>8500200</v>
      </c>
    </row>
    <row r="5" spans="1:36" ht="16.5" x14ac:dyDescent="0.45">
      <c r="A5" s="66" t="s">
        <v>49</v>
      </c>
      <c r="B5" s="66">
        <v>3</v>
      </c>
      <c r="C5" s="67"/>
      <c r="D5" s="68">
        <v>1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>
        <v>1</v>
      </c>
      <c r="Q5" s="68"/>
      <c r="R5" s="68"/>
      <c r="S5" s="68"/>
      <c r="T5" s="68"/>
      <c r="U5" s="68"/>
      <c r="V5" s="68"/>
      <c r="W5" s="68"/>
      <c r="X5" s="68"/>
      <c r="Y5" s="69"/>
      <c r="Z5" s="69"/>
      <c r="AA5" s="69"/>
      <c r="AB5" s="69"/>
      <c r="AC5" s="70"/>
      <c r="AD5" s="71" t="s">
        <v>50</v>
      </c>
      <c r="AE5" s="69"/>
      <c r="AF5" s="72"/>
      <c r="AG5" s="63" t="str">
        <f t="shared" si="0"/>
        <v>010000000000010000</v>
      </c>
      <c r="AH5" s="64" t="str">
        <f t="shared" si="2"/>
        <v>000000000100</v>
      </c>
      <c r="AI5" s="64" t="str">
        <f t="shared" si="3"/>
        <v>010000000000010000000000000100</v>
      </c>
      <c r="AJ5" s="65" t="str">
        <f t="shared" si="1"/>
        <v>10010004</v>
      </c>
    </row>
    <row r="6" spans="1:36" ht="16.5" x14ac:dyDescent="0.45">
      <c r="A6" s="55"/>
      <c r="B6" s="55">
        <v>4</v>
      </c>
      <c r="C6" s="56"/>
      <c r="D6" s="57"/>
      <c r="E6" s="57"/>
      <c r="F6" s="57">
        <v>1</v>
      </c>
      <c r="G6" s="57"/>
      <c r="H6" s="57"/>
      <c r="I6" s="57"/>
      <c r="J6" s="57"/>
      <c r="K6" s="57"/>
      <c r="L6" s="57"/>
      <c r="M6" s="57"/>
      <c r="N6" s="57">
        <v>1</v>
      </c>
      <c r="O6" s="57"/>
      <c r="P6" s="57"/>
      <c r="Q6" s="57"/>
      <c r="R6" s="57"/>
      <c r="S6" s="57"/>
      <c r="T6" s="57"/>
      <c r="U6" s="57"/>
      <c r="V6" s="57"/>
      <c r="W6" s="57"/>
      <c r="X6" s="57"/>
      <c r="Y6" s="58"/>
      <c r="Z6" s="58"/>
      <c r="AA6" s="58"/>
      <c r="AB6" s="58"/>
      <c r="AC6" s="59"/>
      <c r="AD6" s="73"/>
      <c r="AE6" s="58"/>
      <c r="AF6" s="74"/>
      <c r="AG6" s="63" t="str">
        <f t="shared" si="0"/>
        <v>000100000001000000</v>
      </c>
      <c r="AH6" s="64" t="str">
        <f t="shared" si="2"/>
        <v>000000000000</v>
      </c>
      <c r="AI6" s="64" t="str">
        <f t="shared" si="3"/>
        <v>000100000001000000000000000000</v>
      </c>
      <c r="AJ6" s="65" t="str">
        <f t="shared" si="1"/>
        <v>4040000</v>
      </c>
    </row>
    <row r="7" spans="1:36" ht="16.5" x14ac:dyDescent="0.45">
      <c r="A7" s="66"/>
      <c r="B7" s="66">
        <v>5</v>
      </c>
      <c r="C7" s="67"/>
      <c r="D7" s="68"/>
      <c r="E7" s="68"/>
      <c r="F7" s="68"/>
      <c r="G7" s="68">
        <v>1</v>
      </c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>
        <v>1</v>
      </c>
      <c r="U7" s="68"/>
      <c r="V7" s="68"/>
      <c r="W7" s="68"/>
      <c r="X7" s="68"/>
      <c r="Y7" s="69"/>
      <c r="Z7" s="69"/>
      <c r="AA7" s="69"/>
      <c r="AB7" s="69"/>
      <c r="AC7" s="70"/>
      <c r="AD7" s="71"/>
      <c r="AE7" s="69"/>
      <c r="AF7" s="72"/>
      <c r="AG7" s="63" t="str">
        <f t="shared" si="0"/>
        <v>000010000000000001</v>
      </c>
      <c r="AH7" s="64" t="str">
        <f t="shared" si="2"/>
        <v>000000000000</v>
      </c>
      <c r="AI7" s="64" t="str">
        <f t="shared" si="3"/>
        <v>000010000000000001000000000000</v>
      </c>
      <c r="AJ7" s="65" t="str">
        <f t="shared" si="1"/>
        <v>2001000</v>
      </c>
    </row>
    <row r="8" spans="1:36" ht="16.5" x14ac:dyDescent="0.45">
      <c r="A8" s="55"/>
      <c r="B8" s="55">
        <v>6</v>
      </c>
      <c r="C8" s="56"/>
      <c r="D8" s="57"/>
      <c r="E8" s="57">
        <v>1</v>
      </c>
      <c r="F8" s="57"/>
      <c r="G8" s="57"/>
      <c r="H8" s="57"/>
      <c r="I8" s="57"/>
      <c r="J8" s="57"/>
      <c r="K8" s="57">
        <v>1</v>
      </c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8"/>
      <c r="Z8" s="58"/>
      <c r="AA8" s="58"/>
      <c r="AB8" s="58"/>
      <c r="AC8" s="59"/>
      <c r="AD8" s="73"/>
      <c r="AE8" s="58"/>
      <c r="AF8" s="74"/>
      <c r="AG8" s="63" t="str">
        <f t="shared" si="0"/>
        <v>001000001000000000</v>
      </c>
      <c r="AH8" s="64" t="str">
        <f t="shared" si="2"/>
        <v>000000000000</v>
      </c>
      <c r="AI8" s="64" t="str">
        <f t="shared" si="3"/>
        <v>001000001000000000000000000000</v>
      </c>
      <c r="AJ8" s="65" t="str">
        <f t="shared" si="1"/>
        <v>8200000</v>
      </c>
    </row>
    <row r="9" spans="1:36" ht="16.5" x14ac:dyDescent="0.45">
      <c r="A9" s="66"/>
      <c r="B9" s="66">
        <v>7</v>
      </c>
      <c r="C9" s="67"/>
      <c r="D9" s="68"/>
      <c r="E9" s="68"/>
      <c r="F9" s="68"/>
      <c r="G9" s="68"/>
      <c r="H9" s="68"/>
      <c r="I9" s="68"/>
      <c r="J9" s="68"/>
      <c r="K9" s="68"/>
      <c r="L9" s="68">
        <v>1</v>
      </c>
      <c r="M9" s="68"/>
      <c r="N9" s="68"/>
      <c r="O9" s="68"/>
      <c r="P9" s="68"/>
      <c r="Q9" s="68"/>
      <c r="R9" s="68"/>
      <c r="S9" s="68"/>
      <c r="T9" s="68"/>
      <c r="U9" s="68"/>
      <c r="V9" s="68"/>
      <c r="W9" s="68">
        <v>1</v>
      </c>
      <c r="X9" s="68"/>
      <c r="Y9" s="69"/>
      <c r="Z9" s="69"/>
      <c r="AA9" s="69"/>
      <c r="AB9" s="69"/>
      <c r="AC9" s="70"/>
      <c r="AD9" s="71"/>
      <c r="AE9" s="69"/>
      <c r="AF9" s="72"/>
      <c r="AG9" s="63" t="str">
        <f t="shared" si="0"/>
        <v>000000000100000000</v>
      </c>
      <c r="AH9" s="64" t="str">
        <f t="shared" si="2"/>
        <v>001000000000</v>
      </c>
      <c r="AI9" s="64" t="str">
        <f t="shared" si="3"/>
        <v>000000000100000000001000000000</v>
      </c>
      <c r="AJ9" s="65" t="str">
        <f t="shared" si="1"/>
        <v>100200</v>
      </c>
    </row>
    <row r="10" spans="1:36" ht="16.5" x14ac:dyDescent="0.45">
      <c r="A10" s="55"/>
      <c r="B10" s="55">
        <v>8</v>
      </c>
      <c r="C10" s="56"/>
      <c r="D10" s="57">
        <v>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>
        <v>1</v>
      </c>
      <c r="P10" s="57"/>
      <c r="Q10" s="57"/>
      <c r="R10" s="57"/>
      <c r="S10" s="57"/>
      <c r="T10" s="57"/>
      <c r="U10" s="57"/>
      <c r="V10" s="57"/>
      <c r="W10" s="57"/>
      <c r="X10" s="57"/>
      <c r="Y10" s="58"/>
      <c r="Z10" s="58"/>
      <c r="AA10" s="58"/>
      <c r="AB10" s="58"/>
      <c r="AC10" s="59"/>
      <c r="AD10" s="73"/>
      <c r="AE10" s="58"/>
      <c r="AF10" s="74" t="s">
        <v>58</v>
      </c>
      <c r="AG10" s="63" t="str">
        <f t="shared" si="0"/>
        <v>010000000000100000</v>
      </c>
      <c r="AH10" s="64" t="str">
        <f t="shared" si="2"/>
        <v>000000000001</v>
      </c>
      <c r="AI10" s="64" t="str">
        <f t="shared" si="3"/>
        <v>010000000000100000000000000001</v>
      </c>
      <c r="AJ10" s="65" t="str">
        <f t="shared" si="1"/>
        <v>10020001</v>
      </c>
    </row>
    <row r="11" spans="1:36" ht="16.5" x14ac:dyDescent="0.45">
      <c r="A11" s="66"/>
      <c r="B11" s="66">
        <v>9</v>
      </c>
      <c r="C11" s="67"/>
      <c r="D11" s="68"/>
      <c r="E11" s="68"/>
      <c r="F11" s="68">
        <v>1</v>
      </c>
      <c r="G11" s="68"/>
      <c r="H11" s="68"/>
      <c r="I11" s="68"/>
      <c r="J11" s="68"/>
      <c r="K11" s="68"/>
      <c r="L11" s="68"/>
      <c r="M11" s="68"/>
      <c r="N11" s="68">
        <v>1</v>
      </c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9"/>
      <c r="Z11" s="69"/>
      <c r="AA11" s="69"/>
      <c r="AB11" s="69"/>
      <c r="AC11" s="70"/>
      <c r="AD11" s="71"/>
      <c r="AE11" s="69"/>
      <c r="AF11" s="72"/>
      <c r="AG11" s="63" t="str">
        <f t="shared" si="0"/>
        <v>000100000001000000</v>
      </c>
      <c r="AH11" s="64" t="str">
        <f t="shared" si="2"/>
        <v>000000000000</v>
      </c>
      <c r="AI11" s="64" t="str">
        <f t="shared" si="3"/>
        <v>000100000001000000000000000000</v>
      </c>
      <c r="AJ11" s="65" t="str">
        <f t="shared" si="1"/>
        <v>4040000</v>
      </c>
    </row>
    <row r="12" spans="1:36" ht="16.5" x14ac:dyDescent="0.45">
      <c r="A12" s="55"/>
      <c r="B12" s="55">
        <v>10</v>
      </c>
      <c r="C12" s="56"/>
      <c r="D12" s="57"/>
      <c r="E12" s="57"/>
      <c r="F12" s="57"/>
      <c r="G12" s="57">
        <v>1</v>
      </c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>
        <v>1</v>
      </c>
      <c r="U12" s="57"/>
      <c r="V12" s="57"/>
      <c r="W12" s="57"/>
      <c r="X12" s="57"/>
      <c r="Y12" s="58"/>
      <c r="Z12" s="58"/>
      <c r="AA12" s="58"/>
      <c r="AB12" s="58"/>
      <c r="AC12" s="59"/>
      <c r="AD12" s="73"/>
      <c r="AE12" s="58"/>
      <c r="AF12" s="74"/>
      <c r="AG12" s="63" t="str">
        <f t="shared" si="0"/>
        <v>000010000000000001</v>
      </c>
      <c r="AH12" s="64" t="str">
        <f t="shared" si="2"/>
        <v>000000000000</v>
      </c>
      <c r="AI12" s="64" t="str">
        <f t="shared" si="3"/>
        <v>000010000000000001000000000000</v>
      </c>
      <c r="AJ12" s="65" t="str">
        <f t="shared" si="1"/>
        <v>2001000</v>
      </c>
    </row>
    <row r="13" spans="1:36" ht="16.5" x14ac:dyDescent="0.45">
      <c r="A13" s="66"/>
      <c r="B13" s="66">
        <v>11</v>
      </c>
      <c r="C13" s="67"/>
      <c r="D13" s="68"/>
      <c r="E13" s="68">
        <v>1</v>
      </c>
      <c r="F13" s="68"/>
      <c r="G13" s="68"/>
      <c r="H13" s="68"/>
      <c r="I13" s="68"/>
      <c r="J13" s="68"/>
      <c r="K13" s="68">
        <v>1</v>
      </c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9"/>
      <c r="Z13" s="69"/>
      <c r="AA13" s="69"/>
      <c r="AB13" s="69"/>
      <c r="AC13" s="70"/>
      <c r="AD13" s="71"/>
      <c r="AE13" s="69"/>
      <c r="AF13" s="72"/>
      <c r="AG13" s="63" t="str">
        <f t="shared" si="0"/>
        <v>001000001000000000</v>
      </c>
      <c r="AH13" s="64" t="str">
        <f t="shared" si="2"/>
        <v>000000000000</v>
      </c>
      <c r="AI13" s="64" t="str">
        <f t="shared" si="3"/>
        <v>001000001000000000000000000000</v>
      </c>
      <c r="AJ13" s="65" t="str">
        <f t="shared" si="1"/>
        <v>8200000</v>
      </c>
    </row>
    <row r="14" spans="1:36" ht="16.5" x14ac:dyDescent="0.45">
      <c r="A14" s="55"/>
      <c r="B14" s="55">
        <v>12</v>
      </c>
      <c r="C14" s="56"/>
      <c r="D14" s="57"/>
      <c r="E14" s="57"/>
      <c r="F14" s="57">
        <v>1</v>
      </c>
      <c r="G14" s="57"/>
      <c r="H14" s="57"/>
      <c r="I14" s="57"/>
      <c r="J14" s="57"/>
      <c r="K14" s="57"/>
      <c r="L14" s="57"/>
      <c r="M14" s="57">
        <v>1</v>
      </c>
      <c r="N14" s="57"/>
      <c r="O14" s="57"/>
      <c r="P14" s="57"/>
      <c r="Q14" s="57"/>
      <c r="R14" s="57">
        <v>1</v>
      </c>
      <c r="S14" s="57"/>
      <c r="T14" s="57"/>
      <c r="U14" s="57"/>
      <c r="V14" s="57"/>
      <c r="W14" s="57"/>
      <c r="X14" s="57"/>
      <c r="Y14" s="58"/>
      <c r="Z14" s="58"/>
      <c r="AA14" s="58"/>
      <c r="AB14" s="58"/>
      <c r="AC14" s="59"/>
      <c r="AD14" s="73"/>
      <c r="AE14" s="58"/>
      <c r="AF14" s="74"/>
      <c r="AG14" s="63" t="str">
        <f t="shared" si="0"/>
        <v>000100000010000100</v>
      </c>
      <c r="AH14" s="64" t="str">
        <f t="shared" si="2"/>
        <v>000000000000</v>
      </c>
      <c r="AI14" s="64" t="str">
        <f t="shared" si="3"/>
        <v>000100000010000100000000000000</v>
      </c>
      <c r="AJ14" s="65" t="str">
        <f t="shared" si="1"/>
        <v>4084000</v>
      </c>
    </row>
    <row r="15" spans="1:36" ht="16.5" x14ac:dyDescent="0.45">
      <c r="A15" s="66"/>
      <c r="B15" s="66">
        <v>13</v>
      </c>
      <c r="C15" s="67"/>
      <c r="D15" s="68"/>
      <c r="E15" s="68"/>
      <c r="F15" s="68"/>
      <c r="G15" s="68"/>
      <c r="H15" s="68"/>
      <c r="I15" s="68">
        <v>1</v>
      </c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>
        <v>1</v>
      </c>
      <c r="Y15" s="69"/>
      <c r="Z15" s="69"/>
      <c r="AA15" s="69"/>
      <c r="AB15" s="69"/>
      <c r="AC15" s="70"/>
      <c r="AD15" s="71"/>
      <c r="AE15" s="69"/>
      <c r="AF15" s="72" t="s">
        <v>58</v>
      </c>
      <c r="AG15" s="63" t="str">
        <f t="shared" si="0"/>
        <v>000000100000000000</v>
      </c>
      <c r="AH15" s="64" t="str">
        <f t="shared" si="2"/>
        <v>000100000001</v>
      </c>
      <c r="AI15" s="64" t="str">
        <f t="shared" si="3"/>
        <v>000000100000000000000100000001</v>
      </c>
      <c r="AJ15" s="65" t="str">
        <f t="shared" si="1"/>
        <v>800101</v>
      </c>
    </row>
    <row r="16" spans="1:36" ht="16.5" x14ac:dyDescent="0.45">
      <c r="A16" s="55"/>
      <c r="B16" s="55">
        <v>14</v>
      </c>
      <c r="C16" s="56"/>
      <c r="D16" s="57"/>
      <c r="E16" s="57"/>
      <c r="F16" s="57">
        <v>1</v>
      </c>
      <c r="G16" s="57"/>
      <c r="H16" s="57"/>
      <c r="I16" s="57"/>
      <c r="J16" s="57"/>
      <c r="K16" s="57"/>
      <c r="L16" s="57"/>
      <c r="M16" s="57"/>
      <c r="N16" s="57">
        <v>1</v>
      </c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8"/>
      <c r="Z16" s="58"/>
      <c r="AA16" s="58"/>
      <c r="AB16" s="58"/>
      <c r="AC16" s="59"/>
      <c r="AD16" s="73"/>
      <c r="AE16" s="58"/>
      <c r="AF16" s="74"/>
      <c r="AG16" s="63" t="str">
        <f t="shared" si="0"/>
        <v>000100000001000000</v>
      </c>
      <c r="AH16" s="64" t="str">
        <f t="shared" si="2"/>
        <v>000000000000</v>
      </c>
      <c r="AI16" s="64" t="str">
        <f t="shared" si="3"/>
        <v>000100000001000000000000000000</v>
      </c>
      <c r="AJ16" s="65" t="str">
        <f t="shared" si="1"/>
        <v>4040000</v>
      </c>
    </row>
    <row r="17" spans="1:36" ht="16.5" x14ac:dyDescent="0.45">
      <c r="A17" s="66"/>
      <c r="B17" s="66">
        <v>15</v>
      </c>
      <c r="C17" s="67"/>
      <c r="D17" s="68"/>
      <c r="E17" s="68"/>
      <c r="F17" s="68">
        <v>1</v>
      </c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>
        <v>1</v>
      </c>
      <c r="R17" s="68">
        <v>1</v>
      </c>
      <c r="S17" s="68"/>
      <c r="T17" s="68"/>
      <c r="U17" s="68"/>
      <c r="V17" s="68"/>
      <c r="W17" s="68"/>
      <c r="X17" s="68"/>
      <c r="Y17" s="69"/>
      <c r="Z17" s="69"/>
      <c r="AA17" s="69"/>
      <c r="AB17" s="69"/>
      <c r="AC17" s="70"/>
      <c r="AD17" s="71"/>
      <c r="AE17" s="69" t="s">
        <v>50</v>
      </c>
      <c r="AF17" s="72" t="s">
        <v>58</v>
      </c>
      <c r="AG17" s="63" t="str">
        <f t="shared" si="0"/>
        <v>000100000000001100</v>
      </c>
      <c r="AH17" s="64" t="str">
        <f t="shared" si="2"/>
        <v>000000000011</v>
      </c>
      <c r="AI17" s="64" t="str">
        <f t="shared" si="3"/>
        <v>000100000000001100000000000011</v>
      </c>
      <c r="AJ17" s="65" t="str">
        <f t="shared" si="1"/>
        <v>400C003</v>
      </c>
    </row>
    <row r="18" spans="1:36" ht="16.5" x14ac:dyDescent="0.45">
      <c r="A18" s="55"/>
      <c r="B18" s="55">
        <v>16</v>
      </c>
      <c r="C18" s="56">
        <v>1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>
        <v>1</v>
      </c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8"/>
      <c r="Z18" s="58"/>
      <c r="AA18" s="58"/>
      <c r="AB18" s="58"/>
      <c r="AC18" s="59"/>
      <c r="AD18" s="73"/>
      <c r="AE18" s="58"/>
      <c r="AF18" s="74"/>
      <c r="AG18" s="63" t="str">
        <f t="shared" si="0"/>
        <v>100000000001000000</v>
      </c>
      <c r="AH18" s="64" t="str">
        <f t="shared" si="2"/>
        <v>000000000000</v>
      </c>
      <c r="AI18" s="64" t="str">
        <f t="shared" si="3"/>
        <v>100000000001000000000000000000</v>
      </c>
      <c r="AJ18" s="65" t="str">
        <f t="shared" si="1"/>
        <v>20040000</v>
      </c>
    </row>
    <row r="19" spans="1:36" ht="16.5" x14ac:dyDescent="0.45">
      <c r="A19" s="66"/>
      <c r="B19" s="66">
        <v>17</v>
      </c>
      <c r="C19" s="67"/>
      <c r="D19" s="68"/>
      <c r="E19" s="68"/>
      <c r="F19" s="68"/>
      <c r="G19" s="68"/>
      <c r="H19" s="68">
        <v>1</v>
      </c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>
        <v>1</v>
      </c>
      <c r="U19" s="68"/>
      <c r="V19" s="68"/>
      <c r="W19" s="68"/>
      <c r="X19" s="68"/>
      <c r="Y19" s="69"/>
      <c r="Z19" s="69"/>
      <c r="AA19" s="69"/>
      <c r="AB19" s="69"/>
      <c r="AC19" s="70"/>
      <c r="AD19" s="71"/>
      <c r="AE19" s="69"/>
      <c r="AF19" s="72"/>
      <c r="AG19" s="63" t="str">
        <f t="shared" si="0"/>
        <v>000001000000000001</v>
      </c>
      <c r="AH19" s="64" t="str">
        <f t="shared" si="2"/>
        <v>000000000000</v>
      </c>
      <c r="AI19" s="64" t="str">
        <f t="shared" si="3"/>
        <v>000001000000000001000000000000</v>
      </c>
      <c r="AJ19" s="65" t="str">
        <f t="shared" si="1"/>
        <v>1001000</v>
      </c>
    </row>
    <row r="20" spans="1:36" ht="16.5" x14ac:dyDescent="0.45">
      <c r="A20" s="55"/>
      <c r="B20" s="55">
        <v>18</v>
      </c>
      <c r="C20" s="56"/>
      <c r="D20" s="57"/>
      <c r="E20" s="57">
        <v>1</v>
      </c>
      <c r="F20" s="57"/>
      <c r="G20" s="57"/>
      <c r="H20" s="57"/>
      <c r="I20" s="57"/>
      <c r="J20" s="57">
        <v>1</v>
      </c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8"/>
      <c r="Z20" s="58"/>
      <c r="AA20" s="58"/>
      <c r="AB20" s="58"/>
      <c r="AC20" s="59"/>
      <c r="AD20" s="73"/>
      <c r="AE20" s="58"/>
      <c r="AF20" s="74" t="s">
        <v>58</v>
      </c>
      <c r="AG20" s="63" t="str">
        <f t="shared" si="0"/>
        <v>001000010000000000</v>
      </c>
      <c r="AH20" s="64" t="str">
        <f t="shared" si="2"/>
        <v>000000000001</v>
      </c>
      <c r="AI20" s="64" t="str">
        <f t="shared" si="3"/>
        <v>001000010000000000000000000001</v>
      </c>
      <c r="AJ20" s="65" t="str">
        <f t="shared" si="1"/>
        <v>8400001</v>
      </c>
    </row>
    <row r="21" spans="1:36" ht="16.5" x14ac:dyDescent="0.45">
      <c r="A21" s="66"/>
      <c r="B21" s="66">
        <v>19</v>
      </c>
      <c r="C21" s="67"/>
      <c r="D21" s="68"/>
      <c r="E21" s="68"/>
      <c r="F21" s="68">
        <v>1</v>
      </c>
      <c r="G21" s="68"/>
      <c r="H21" s="68"/>
      <c r="I21" s="68"/>
      <c r="J21" s="68"/>
      <c r="K21" s="68"/>
      <c r="L21" s="68"/>
      <c r="M21" s="68"/>
      <c r="N21" s="68">
        <v>1</v>
      </c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9"/>
      <c r="Z21" s="69"/>
      <c r="AA21" s="69"/>
      <c r="AB21" s="69"/>
      <c r="AC21" s="70"/>
      <c r="AD21" s="71"/>
      <c r="AE21" s="69"/>
      <c r="AF21" s="72"/>
      <c r="AG21" s="63" t="str">
        <f t="shared" si="0"/>
        <v>000100000001000000</v>
      </c>
      <c r="AH21" s="64" t="str">
        <f t="shared" si="2"/>
        <v>000000000000</v>
      </c>
      <c r="AI21" s="64" t="str">
        <f t="shared" si="3"/>
        <v>000100000001000000000000000000</v>
      </c>
      <c r="AJ21" s="65" t="str">
        <f t="shared" si="1"/>
        <v>4040000</v>
      </c>
    </row>
    <row r="22" spans="1:36" ht="16.5" x14ac:dyDescent="0.45">
      <c r="A22" s="55"/>
      <c r="B22" s="55">
        <v>20</v>
      </c>
      <c r="C22" s="56"/>
      <c r="D22" s="57"/>
      <c r="E22" s="57"/>
      <c r="F22" s="57">
        <v>1</v>
      </c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>
        <v>1</v>
      </c>
      <c r="S22" s="57"/>
      <c r="T22" s="57"/>
      <c r="U22" s="57"/>
      <c r="V22" s="57">
        <v>1</v>
      </c>
      <c r="W22" s="57"/>
      <c r="X22" s="57"/>
      <c r="Y22" s="58"/>
      <c r="Z22" s="58"/>
      <c r="AA22" s="58"/>
      <c r="AB22" s="58"/>
      <c r="AC22" s="59"/>
      <c r="AD22" s="73"/>
      <c r="AE22" s="58"/>
      <c r="AF22" s="74"/>
      <c r="AG22" s="63" t="str">
        <f t="shared" si="0"/>
        <v>000100000000000100</v>
      </c>
      <c r="AH22" s="64" t="str">
        <f t="shared" si="2"/>
        <v>010000000000</v>
      </c>
      <c r="AI22" s="64" t="str">
        <f t="shared" si="3"/>
        <v>000100000000000100010000000000</v>
      </c>
      <c r="AJ22" s="65" t="str">
        <f t="shared" si="1"/>
        <v>4004400</v>
      </c>
    </row>
    <row r="23" spans="1:36" ht="16.5" x14ac:dyDescent="0.45">
      <c r="A23" s="66"/>
      <c r="B23" s="66">
        <v>21</v>
      </c>
      <c r="C23" s="67"/>
      <c r="D23" s="68"/>
      <c r="E23" s="68">
        <v>1</v>
      </c>
      <c r="F23" s="68"/>
      <c r="G23" s="68"/>
      <c r="H23" s="68"/>
      <c r="I23" s="68"/>
      <c r="J23" s="68"/>
      <c r="K23" s="68"/>
      <c r="L23" s="68"/>
      <c r="M23" s="68"/>
      <c r="N23" s="68"/>
      <c r="O23" s="68">
        <v>1</v>
      </c>
      <c r="P23" s="68"/>
      <c r="Q23" s="68"/>
      <c r="R23" s="68"/>
      <c r="S23" s="68">
        <v>1</v>
      </c>
      <c r="T23" s="68"/>
      <c r="U23" s="68"/>
      <c r="V23" s="68"/>
      <c r="W23" s="68"/>
      <c r="X23" s="68"/>
      <c r="Y23" s="69"/>
      <c r="Z23" s="69"/>
      <c r="AA23" s="69"/>
      <c r="AB23" s="69"/>
      <c r="AC23" s="70"/>
      <c r="AD23" s="71"/>
      <c r="AE23" s="69"/>
      <c r="AF23" s="72" t="s">
        <v>58</v>
      </c>
      <c r="AG23" s="63" t="str">
        <f t="shared" si="0"/>
        <v>001000000000100010</v>
      </c>
      <c r="AH23" s="64" t="str">
        <f t="shared" si="2"/>
        <v>000000000001</v>
      </c>
      <c r="AI23" s="64" t="str">
        <f t="shared" si="3"/>
        <v>001000000000100010000000000001</v>
      </c>
      <c r="AJ23" s="65" t="str">
        <f t="shared" si="1"/>
        <v>8022001</v>
      </c>
    </row>
    <row r="24" spans="1:36" ht="16.5" x14ac:dyDescent="0.45">
      <c r="A24" s="55"/>
      <c r="B24" s="55">
        <v>22</v>
      </c>
      <c r="C24" s="56"/>
      <c r="D24" s="57"/>
      <c r="E24" s="57"/>
      <c r="F24" s="57">
        <v>1</v>
      </c>
      <c r="G24" s="57"/>
      <c r="H24" s="57"/>
      <c r="I24" s="57"/>
      <c r="J24" s="57"/>
      <c r="K24" s="57"/>
      <c r="L24" s="57"/>
      <c r="M24" s="57"/>
      <c r="N24" s="57">
        <v>1</v>
      </c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8"/>
      <c r="Z24" s="58"/>
      <c r="AA24" s="58"/>
      <c r="AB24" s="58"/>
      <c r="AC24" s="59"/>
      <c r="AD24" s="73"/>
      <c r="AE24" s="58"/>
      <c r="AF24" s="74"/>
      <c r="AG24" s="63" t="str">
        <f t="shared" si="0"/>
        <v>000100000001000000</v>
      </c>
      <c r="AH24" s="64" t="str">
        <f t="shared" si="2"/>
        <v>000000000000</v>
      </c>
      <c r="AI24" s="64" t="str">
        <f t="shared" si="3"/>
        <v>000100000001000000000000000000</v>
      </c>
      <c r="AJ24" s="65" t="str">
        <f t="shared" si="1"/>
        <v>4040000</v>
      </c>
    </row>
    <row r="25" spans="1:36" ht="16.5" x14ac:dyDescent="0.45">
      <c r="A25" s="66"/>
      <c r="B25" s="66">
        <v>23</v>
      </c>
      <c r="C25" s="67"/>
      <c r="D25" s="68"/>
      <c r="E25" s="68"/>
      <c r="F25" s="68"/>
      <c r="G25" s="68">
        <v>1</v>
      </c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>
        <v>1</v>
      </c>
      <c r="U25" s="68"/>
      <c r="V25" s="68"/>
      <c r="W25" s="68"/>
      <c r="X25" s="68"/>
      <c r="Y25" s="69"/>
      <c r="Z25" s="69"/>
      <c r="AA25" s="69"/>
      <c r="AB25" s="69"/>
      <c r="AC25" s="70"/>
      <c r="AD25" s="71"/>
      <c r="AE25" s="69"/>
      <c r="AF25" s="72"/>
      <c r="AG25" s="63" t="str">
        <f t="shared" si="0"/>
        <v>000010000000000001</v>
      </c>
      <c r="AH25" s="64" t="str">
        <f t="shared" si="2"/>
        <v>000000000000</v>
      </c>
      <c r="AI25" s="64" t="str">
        <f t="shared" si="3"/>
        <v>000010000000000001000000000000</v>
      </c>
      <c r="AJ25" s="65" t="str">
        <f t="shared" si="1"/>
        <v>2001000</v>
      </c>
    </row>
    <row r="26" spans="1:36" ht="16.5" x14ac:dyDescent="0.45">
      <c r="A26" s="55"/>
      <c r="B26" s="55">
        <v>24</v>
      </c>
      <c r="C26" s="56"/>
      <c r="D26" s="57"/>
      <c r="E26" s="57">
        <v>1</v>
      </c>
      <c r="F26" s="57"/>
      <c r="G26" s="57"/>
      <c r="H26" s="57"/>
      <c r="I26" s="57"/>
      <c r="J26" s="57"/>
      <c r="K26" s="57"/>
      <c r="L26" s="57"/>
      <c r="M26" s="57"/>
      <c r="N26" s="57"/>
      <c r="O26" s="57">
        <v>1</v>
      </c>
      <c r="P26" s="57"/>
      <c r="Q26" s="57"/>
      <c r="R26" s="57"/>
      <c r="S26" s="57"/>
      <c r="T26" s="57"/>
      <c r="U26" s="57"/>
      <c r="V26" s="57"/>
      <c r="W26" s="57"/>
      <c r="X26" s="57"/>
      <c r="Y26" s="58"/>
      <c r="Z26" s="58"/>
      <c r="AA26" s="58"/>
      <c r="AB26" s="58"/>
      <c r="AC26" s="59"/>
      <c r="AD26" s="73"/>
      <c r="AE26" s="58"/>
      <c r="AF26" s="74" t="s">
        <v>58</v>
      </c>
      <c r="AG26" s="63" t="str">
        <f t="shared" si="0"/>
        <v>001000000000100000</v>
      </c>
      <c r="AH26" s="64" t="str">
        <f t="shared" si="2"/>
        <v>000000000001</v>
      </c>
      <c r="AI26" s="64" t="str">
        <f t="shared" si="3"/>
        <v>001000000000100000000000000001</v>
      </c>
      <c r="AJ26" s="65" t="str">
        <f t="shared" si="1"/>
        <v>8020001</v>
      </c>
    </row>
    <row r="27" spans="1:36" ht="16.5" x14ac:dyDescent="0.45">
      <c r="A27" s="66"/>
      <c r="B27" s="55">
        <v>25</v>
      </c>
      <c r="C27" s="67"/>
      <c r="D27" s="68"/>
      <c r="E27" s="68"/>
      <c r="F27" s="68"/>
      <c r="G27" s="68"/>
      <c r="H27" s="68"/>
      <c r="I27" s="68"/>
      <c r="J27" s="68">
        <v>1</v>
      </c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9" t="s">
        <v>58</v>
      </c>
      <c r="Z27" s="69"/>
      <c r="AA27" s="69"/>
      <c r="AB27" s="69" t="s">
        <v>58</v>
      </c>
      <c r="AC27" s="69"/>
      <c r="AD27" s="71"/>
      <c r="AE27" s="69"/>
      <c r="AF27" s="72" t="s">
        <v>58</v>
      </c>
      <c r="AG27" s="63" t="str">
        <f t="shared" si="0"/>
        <v>000000010000000000</v>
      </c>
      <c r="AH27" s="64" t="str">
        <f t="shared" si="2"/>
        <v>000010010001</v>
      </c>
      <c r="AI27" s="64" t="str">
        <f t="shared" si="3"/>
        <v>000000010000000000000010010001</v>
      </c>
      <c r="AJ27" s="65" t="str">
        <f t="shared" si="1"/>
        <v>400091</v>
      </c>
    </row>
    <row r="28" spans="1:36" ht="16.5" x14ac:dyDescent="0.45">
      <c r="A28" s="66"/>
      <c r="B28" s="55">
        <v>26</v>
      </c>
      <c r="C28" s="67">
        <v>1</v>
      </c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9"/>
      <c r="Z28" s="69" t="s">
        <v>58</v>
      </c>
      <c r="AA28" s="69"/>
      <c r="AB28" s="69"/>
      <c r="AC28" s="69" t="s">
        <v>58</v>
      </c>
      <c r="AD28" s="71"/>
      <c r="AE28" s="69"/>
      <c r="AF28" s="72"/>
      <c r="AG28" s="63" t="str">
        <f t="shared" si="0"/>
        <v>100000000000000000</v>
      </c>
      <c r="AH28" s="64" t="str">
        <f t="shared" si="2"/>
        <v>000001001000</v>
      </c>
      <c r="AI28" s="64" t="str">
        <f t="shared" si="3"/>
        <v>100000000000000000000001001000</v>
      </c>
      <c r="AJ28" s="65" t="str">
        <f t="shared" si="1"/>
        <v>20000048</v>
      </c>
    </row>
    <row r="29" spans="1:36" ht="16.5" x14ac:dyDescent="0.45">
      <c r="A29" s="55"/>
      <c r="B29" s="55">
        <v>27</v>
      </c>
      <c r="C29" s="56"/>
      <c r="D29" s="57"/>
      <c r="E29" s="57"/>
      <c r="F29" s="57"/>
      <c r="G29" s="57"/>
      <c r="H29" s="57"/>
      <c r="I29" s="57"/>
      <c r="J29" s="57">
        <v>1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8"/>
      <c r="Z29" s="58"/>
      <c r="AA29" s="58" t="s">
        <v>58</v>
      </c>
      <c r="AB29" s="58"/>
      <c r="AC29" s="58"/>
      <c r="AD29" s="73"/>
      <c r="AE29" s="58"/>
      <c r="AF29" s="74" t="s">
        <v>58</v>
      </c>
      <c r="AG29" s="63" t="str">
        <f t="shared" si="0"/>
        <v>000000010000000000</v>
      </c>
      <c r="AH29" s="64" t="str">
        <f t="shared" si="2"/>
        <v>000000100001</v>
      </c>
      <c r="AI29" s="64" t="str">
        <f t="shared" si="3"/>
        <v>000000010000000000000000100001</v>
      </c>
      <c r="AJ29" s="65" t="str">
        <f t="shared" si="1"/>
        <v>400021</v>
      </c>
    </row>
    <row r="30" spans="1:36" s="75" customFormat="1" ht="16.5" x14ac:dyDescent="0.45">
      <c r="B30" s="76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8"/>
      <c r="AH30" s="78"/>
      <c r="AI30" s="79"/>
      <c r="AJ30" s="80"/>
    </row>
    <row r="31" spans="1:36" s="75" customFormat="1" ht="16.5" x14ac:dyDescent="0.45">
      <c r="A31" s="96" t="s">
        <v>54</v>
      </c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77"/>
      <c r="AB31" s="77"/>
      <c r="AC31" s="77"/>
      <c r="AD31" s="77"/>
      <c r="AE31" s="77"/>
      <c r="AF31" s="77"/>
      <c r="AG31" s="78"/>
      <c r="AH31" s="78"/>
      <c r="AI31" s="79"/>
      <c r="AJ31" s="80"/>
    </row>
    <row r="32" spans="1:36" s="75" customFormat="1" ht="16.5" x14ac:dyDescent="0.45">
      <c r="A32" s="96" t="s">
        <v>56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77"/>
      <c r="AB32" s="77"/>
      <c r="AC32" s="77"/>
      <c r="AD32" s="77"/>
      <c r="AE32" s="77"/>
      <c r="AF32" s="77"/>
      <c r="AG32" s="78"/>
      <c r="AH32" s="78"/>
      <c r="AI32" s="81"/>
      <c r="AJ32" s="80"/>
    </row>
    <row r="33" spans="1:36" s="75" customFormat="1" ht="16.5" x14ac:dyDescent="0.45">
      <c r="A33" s="96" t="s">
        <v>55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82" t="s">
        <v>51</v>
      </c>
      <c r="AF33" s="82" t="s">
        <v>51</v>
      </c>
      <c r="AG33" s="78"/>
      <c r="AH33" s="78"/>
      <c r="AI33" s="81"/>
      <c r="AJ33" s="80"/>
    </row>
    <row r="34" spans="1:36" s="75" customFormat="1" ht="16.5" x14ac:dyDescent="0.45">
      <c r="A34" s="96" t="s">
        <v>52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77"/>
      <c r="AB34" s="77"/>
      <c r="AC34" s="77"/>
      <c r="AD34" s="77"/>
      <c r="AE34" s="77"/>
      <c r="AF34" s="77"/>
      <c r="AG34" s="78"/>
      <c r="AH34" s="78"/>
      <c r="AI34" s="81"/>
      <c r="AJ34" s="80"/>
    </row>
    <row r="35" spans="1:36" s="75" customFormat="1" ht="16.5" x14ac:dyDescent="0.45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8"/>
      <c r="AH35" s="78"/>
      <c r="AI35" s="81"/>
      <c r="AJ35" s="80"/>
    </row>
  </sheetData>
  <sheetProtection sheet="1" objects="1" scenarios="1"/>
  <protectedRanges>
    <protectedRange sqref="A1:AF1048576" name="区域1"/>
  </protectedRanges>
  <mergeCells count="4">
    <mergeCell ref="A31:Z31"/>
    <mergeCell ref="A32:Z32"/>
    <mergeCell ref="A33:Z33"/>
    <mergeCell ref="A34:Z34"/>
  </mergeCells>
  <phoneticPr fontId="12" type="noConversion"/>
  <conditionalFormatting sqref="C2:X29">
    <cfRule type="cellIs" dxfId="13" priority="141" operator="equal">
      <formula>1</formula>
    </cfRule>
  </conditionalFormatting>
  <conditionalFormatting sqref="C30:Z30">
    <cfRule type="containsText" dxfId="12" priority="339" operator="containsText" text="1">
      <formula>NOT(ISERROR(SEARCH("1",C30)))</formula>
    </cfRule>
  </conditionalFormatting>
  <conditionalFormatting sqref="C35:Z1048576">
    <cfRule type="containsText" dxfId="11" priority="340" operator="containsText" text="1">
      <formula>NOT(ISERROR(SEARCH("1",C35)))</formula>
    </cfRule>
  </conditionalFormatting>
  <conditionalFormatting sqref="Y2:Y29">
    <cfRule type="containsText" dxfId="10" priority="7" operator="containsText" text="1">
      <formula>NOT(ISERROR(SEARCH("1",Y2)))</formula>
    </cfRule>
  </conditionalFormatting>
  <conditionalFormatting sqref="Y2:AA26">
    <cfRule type="containsText" dxfId="9" priority="211" operator="containsText" text="1">
      <formula>NOT(ISERROR(SEARCH("1",Y2)))</formula>
    </cfRule>
  </conditionalFormatting>
  <conditionalFormatting sqref="Y27:AC29">
    <cfRule type="containsText" dxfId="8" priority="42" operator="containsText" text="1">
      <formula>NOT(ISERROR(SEARCH("1",Y27)))</formula>
    </cfRule>
  </conditionalFormatting>
  <conditionalFormatting sqref="Z1:Z29">
    <cfRule type="containsText" dxfId="7" priority="1" operator="containsText" text="1">
      <formula>NOT(ISERROR(SEARCH("1",Z1)))</formula>
    </cfRule>
  </conditionalFormatting>
  <conditionalFormatting sqref="AA1:AA30">
    <cfRule type="containsText" dxfId="6" priority="2" operator="containsText" text="1">
      <formula>NOT(ISERROR(SEARCH("1",AA1)))</formula>
    </cfRule>
  </conditionalFormatting>
  <conditionalFormatting sqref="AB1:AC32">
    <cfRule type="containsText" dxfId="5" priority="57" operator="containsText" text="1">
      <formula>NOT(ISERROR(SEARCH("1",AB1)))</formula>
    </cfRule>
  </conditionalFormatting>
  <conditionalFormatting sqref="AB34:AE1048576">
    <cfRule type="containsText" dxfId="4" priority="367" operator="containsText" text="1">
      <formula>NOT(ISERROR(SEARCH("1",AB34)))</formula>
    </cfRule>
  </conditionalFormatting>
  <conditionalFormatting sqref="AD30:AE32">
    <cfRule type="containsText" dxfId="3" priority="397" operator="containsText" text="1">
      <formula>NOT(ISERROR(SEARCH("1",AD30)))</formula>
    </cfRule>
  </conditionalFormatting>
  <conditionalFormatting sqref="AD2:AF29">
    <cfRule type="containsText" dxfId="2" priority="84" operator="containsText" text="1">
      <formula>NOT(ISERROR(SEARCH("1",AD2)))</formula>
    </cfRule>
  </conditionalFormatting>
  <conditionalFormatting sqref="AF30:AH30">
    <cfRule type="containsText" dxfId="1" priority="404" operator="containsText" text="1">
      <formula>NOT(ISERROR(SEARCH("1",AF30)))</formula>
    </cfRule>
  </conditionalFormatting>
  <conditionalFormatting sqref="AI1:AJ1">
    <cfRule type="containsText" dxfId="0" priority="392" operator="containsText" text="1">
      <formula>NOT(ISERROR(SEARCH("1",AI1)))</formula>
    </cfRule>
  </conditionalFormatting>
  <dataValidations xWindow="1810" yWindow="1328" count="10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C20:F29 I20:X29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F30:AF1048576 AA30:AA1048576 AC1 AA1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29 AD1 AB1 Y1:Z1" xr:uid="{00000000-0002-0000-0200-000007000000}"/>
    <dataValidation allowBlank="1" showInputMessage="1" showErrorMessage="1" promptTitle="指令周期状态" prompt="对应状态转换图中的状态" sqref="B35:B1048576 B1:B30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0:AE32 C30:Z30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123</cp:lastModifiedBy>
  <cp:lastPrinted>2019-03-05T06:30:00Z</cp:lastPrinted>
  <dcterms:created xsi:type="dcterms:W3CDTF">2018-06-11T03:29:00Z</dcterms:created>
  <dcterms:modified xsi:type="dcterms:W3CDTF">2023-04-30T06:57:54Z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