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320" windowHeight="82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8" i="1"/>
  <c r="M18"/>
  <c r="K17"/>
  <c r="M17"/>
  <c r="J11"/>
  <c r="J12"/>
  <c r="L12"/>
  <c r="C20"/>
  <c r="K12"/>
  <c r="J13"/>
  <c r="L13"/>
  <c r="C21"/>
  <c r="K13"/>
  <c r="K11"/>
  <c r="L11"/>
  <c r="C19"/>
  <c r="K10"/>
  <c r="L10"/>
  <c r="C18"/>
  <c r="J10"/>
  <c r="I4"/>
  <c r="I5"/>
  <c r="B18"/>
  <c r="B22"/>
  <c r="J4"/>
  <c r="E19"/>
  <c r="F19"/>
  <c r="G19"/>
  <c r="H19"/>
  <c r="D19"/>
  <c r="E20"/>
  <c r="F20"/>
  <c r="G20"/>
  <c r="H20"/>
  <c r="D20"/>
  <c r="G18"/>
  <c r="H18"/>
  <c r="D18"/>
  <c r="F18"/>
  <c r="E18"/>
  <c r="F21"/>
  <c r="G21"/>
  <c r="H21"/>
  <c r="D21"/>
  <c r="E21"/>
</calcChain>
</file>

<file path=xl/sharedStrings.xml><?xml version="1.0" encoding="utf-8"?>
<sst xmlns="http://schemas.openxmlformats.org/spreadsheetml/2006/main" count="46" uniqueCount="35">
  <si>
    <t>望远镜在位置1观测</t>
    <phoneticPr fontId="1" type="noConversion"/>
  </si>
  <si>
    <t>望远镜在位置2观测</t>
    <phoneticPr fontId="1" type="noConversion"/>
  </si>
  <si>
    <t>A</t>
    <phoneticPr fontId="1" type="noConversion"/>
  </si>
  <si>
    <t>左游标1L</t>
    <phoneticPr fontId="1" type="noConversion"/>
  </si>
  <si>
    <t>右游标1R</t>
    <phoneticPr fontId="1" type="noConversion"/>
  </si>
  <si>
    <t>左游标2L</t>
    <phoneticPr fontId="1" type="noConversion"/>
  </si>
  <si>
    <t>右游标2R</t>
    <phoneticPr fontId="1" type="noConversion"/>
  </si>
  <si>
    <t>1.测三角棱镜的顶角A</t>
    <phoneticPr fontId="1" type="noConversion"/>
  </si>
  <si>
    <t>2.测三棱镜的最小偏向角</t>
    <phoneticPr fontId="1" type="noConversion"/>
  </si>
  <si>
    <t>光谱</t>
    <phoneticPr fontId="1" type="noConversion"/>
  </si>
  <si>
    <t>黄光</t>
    <phoneticPr fontId="1" type="noConversion"/>
  </si>
  <si>
    <t>绿光</t>
    <phoneticPr fontId="1" type="noConversion"/>
  </si>
  <si>
    <t>蓝光</t>
    <phoneticPr fontId="1" type="noConversion"/>
  </si>
  <si>
    <t>紫光</t>
    <phoneticPr fontId="1" type="noConversion"/>
  </si>
  <si>
    <t>3.计算三棱镜材料的折射率n</t>
    <phoneticPr fontId="1" type="noConversion"/>
  </si>
  <si>
    <t>A平均</t>
    <phoneticPr fontId="1" type="noConversion"/>
  </si>
  <si>
    <t>折射率n</t>
    <phoneticPr fontId="1" type="noConversion"/>
  </si>
  <si>
    <t>Min(分度表示)</t>
    <phoneticPr fontId="1" type="noConversion"/>
  </si>
  <si>
    <t>A的弧度：</t>
    <phoneticPr fontId="1" type="noConversion"/>
  </si>
  <si>
    <t>Min（弧度）</t>
    <phoneticPr fontId="1" type="noConversion"/>
  </si>
  <si>
    <t>dA</t>
    <phoneticPr fontId="1" type="noConversion"/>
  </si>
  <si>
    <t>dMin</t>
    <phoneticPr fontId="1" type="noConversion"/>
  </si>
  <si>
    <t>uA</t>
    <phoneticPr fontId="1" type="noConversion"/>
  </si>
  <si>
    <t>uMin</t>
    <phoneticPr fontId="1" type="noConversion"/>
  </si>
  <si>
    <t>u</t>
    <phoneticPr fontId="1" type="noConversion"/>
  </si>
  <si>
    <t>输入数据</t>
    <phoneticPr fontId="1" type="noConversion"/>
  </si>
  <si>
    <t>输出数据</t>
    <phoneticPr fontId="1" type="noConversion"/>
  </si>
  <si>
    <t>备注</t>
    <phoneticPr fontId="1" type="noConversion"/>
  </si>
  <si>
    <t>注1:Min的第二格为“分”，有些为小数，请自行转为“秒”</t>
    <phoneticPr fontId="1" type="noConversion"/>
  </si>
  <si>
    <t>注2:根据自己的爱好，可以选择用弧度，或者小数，或者分度</t>
    <phoneticPr fontId="1" type="noConversion"/>
  </si>
  <si>
    <t>Min（小数）</t>
    <phoneticPr fontId="1" type="noConversion"/>
  </si>
  <si>
    <t>Min（中间数据不要抄）</t>
    <phoneticPr fontId="1" type="noConversion"/>
  </si>
  <si>
    <t>注意</t>
    <phoneticPr fontId="1" type="noConversion"/>
  </si>
  <si>
    <t>Min（小数表示）</t>
    <phoneticPr fontId="1" type="noConversion"/>
  </si>
  <si>
    <t>A的小数表示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</si>
</sst>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00_ 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2" xfId="0" applyFill="1" applyBorder="1">
      <alignment vertical="center"/>
    </xf>
    <xf numFmtId="176" fontId="0" fillId="0" borderId="9" xfId="0" applyNumberFormat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3" borderId="4" xfId="0" applyNumberFormat="1" applyFill="1" applyBorder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3" xfId="0" applyNumberFormat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4" sqref="B4"/>
    </sheetView>
  </sheetViews>
  <sheetFormatPr defaultRowHeight="13.5"/>
  <cols>
    <col min="3" max="3" width="10" customWidth="1"/>
    <col min="4" max="4" width="11.625" bestFit="1" customWidth="1"/>
    <col min="5" max="5" width="16" customWidth="1"/>
    <col min="8" max="8" width="11.375" customWidth="1"/>
    <col min="12" max="12" width="12.5" customWidth="1"/>
  </cols>
  <sheetData>
    <row r="1" spans="1:13">
      <c r="A1" s="55" t="s">
        <v>7</v>
      </c>
      <c r="B1" s="56"/>
      <c r="C1" s="57"/>
      <c r="D1" s="1"/>
      <c r="E1" s="2"/>
      <c r="F1" s="2"/>
      <c r="G1" s="2"/>
      <c r="H1" s="2"/>
      <c r="I1" s="2"/>
      <c r="J1" s="3"/>
    </row>
    <row r="2" spans="1:13">
      <c r="A2" s="37" t="s">
        <v>0</v>
      </c>
      <c r="B2" s="34"/>
      <c r="C2" s="34"/>
      <c r="D2" s="34"/>
      <c r="E2" s="34" t="s">
        <v>1</v>
      </c>
      <c r="F2" s="34"/>
      <c r="G2" s="34"/>
      <c r="H2" s="34"/>
      <c r="I2" s="34" t="s">
        <v>2</v>
      </c>
      <c r="J2" s="35"/>
      <c r="L2" s="24"/>
      <c r="M2" t="s">
        <v>25</v>
      </c>
    </row>
    <row r="3" spans="1:13">
      <c r="A3" s="37" t="s">
        <v>3</v>
      </c>
      <c r="B3" s="34"/>
      <c r="C3" s="34" t="s">
        <v>4</v>
      </c>
      <c r="D3" s="34"/>
      <c r="E3" s="34" t="s">
        <v>5</v>
      </c>
      <c r="F3" s="34"/>
      <c r="G3" s="34" t="s">
        <v>6</v>
      </c>
      <c r="H3" s="34"/>
      <c r="I3" s="34"/>
      <c r="J3" s="35"/>
      <c r="L3" s="26"/>
      <c r="M3" t="s">
        <v>26</v>
      </c>
    </row>
    <row r="4" spans="1:13" ht="14.25" thickBot="1">
      <c r="A4" s="16">
        <v>333</v>
      </c>
      <c r="B4" s="17">
        <v>33</v>
      </c>
      <c r="C4" s="17">
        <v>153</v>
      </c>
      <c r="D4" s="17">
        <v>35</v>
      </c>
      <c r="E4" s="17">
        <v>213</v>
      </c>
      <c r="F4" s="17">
        <v>1</v>
      </c>
      <c r="G4" s="17">
        <v>33</v>
      </c>
      <c r="H4" s="17">
        <v>5</v>
      </c>
      <c r="I4" s="18">
        <f>(ABS(E4-A4)+ABS(G4-C4))/4</f>
        <v>60</v>
      </c>
      <c r="J4" s="19">
        <f>(ABS(F4-B4)+ABS(H4-D4))/4</f>
        <v>15.5</v>
      </c>
      <c r="L4" s="25"/>
      <c r="M4" t="s">
        <v>27</v>
      </c>
    </row>
    <row r="5" spans="1:13" ht="14.25" thickBot="1">
      <c r="H5" s="32" t="s">
        <v>34</v>
      </c>
      <c r="I5" s="33">
        <f>I4+J4/60</f>
        <v>60.258333333333333</v>
      </c>
      <c r="L5" s="26"/>
      <c r="M5" t="s">
        <v>32</v>
      </c>
    </row>
    <row r="7" spans="1:13" ht="14.25" thickBot="1">
      <c r="A7" s="39" t="s">
        <v>8</v>
      </c>
      <c r="B7" s="39"/>
      <c r="C7" s="39"/>
    </row>
    <row r="8" spans="1:13">
      <c r="A8" s="36" t="s">
        <v>9</v>
      </c>
      <c r="B8" s="38" t="s">
        <v>0</v>
      </c>
      <c r="C8" s="38"/>
      <c r="D8" s="38"/>
      <c r="E8" s="38"/>
      <c r="F8" s="38" t="s">
        <v>1</v>
      </c>
      <c r="G8" s="38"/>
      <c r="H8" s="38"/>
      <c r="I8" s="38"/>
      <c r="J8" s="49" t="s">
        <v>31</v>
      </c>
      <c r="K8" s="50"/>
      <c r="L8" s="40" t="s">
        <v>33</v>
      </c>
    </row>
    <row r="9" spans="1:13">
      <c r="A9" s="37"/>
      <c r="B9" s="34" t="s">
        <v>3</v>
      </c>
      <c r="C9" s="34"/>
      <c r="D9" s="34" t="s">
        <v>4</v>
      </c>
      <c r="E9" s="34"/>
      <c r="F9" s="34" t="s">
        <v>5</v>
      </c>
      <c r="G9" s="34"/>
      <c r="H9" s="34" t="s">
        <v>6</v>
      </c>
      <c r="I9" s="34"/>
      <c r="J9" s="51"/>
      <c r="K9" s="52"/>
      <c r="L9" s="41"/>
    </row>
    <row r="10" spans="1:13">
      <c r="A10" s="10" t="s">
        <v>10</v>
      </c>
      <c r="B10" s="20">
        <v>321</v>
      </c>
      <c r="C10" s="20">
        <v>5</v>
      </c>
      <c r="D10" s="20">
        <v>141</v>
      </c>
      <c r="E10" s="20">
        <v>8</v>
      </c>
      <c r="F10" s="20">
        <v>219</v>
      </c>
      <c r="G10" s="20">
        <v>5</v>
      </c>
      <c r="H10" s="20">
        <v>39</v>
      </c>
      <c r="I10" s="20">
        <v>9</v>
      </c>
      <c r="J10" s="7">
        <f t="shared" ref="J10:K13" si="0">(ABS(F10-B10)+ABS(H10-D10))/4</f>
        <v>51</v>
      </c>
      <c r="K10" s="30">
        <f t="shared" si="0"/>
        <v>0.25</v>
      </c>
      <c r="L10" s="11">
        <f>J10+K10/60</f>
        <v>51.00416666666667</v>
      </c>
    </row>
    <row r="11" spans="1:13">
      <c r="A11" s="10" t="s">
        <v>11</v>
      </c>
      <c r="B11" s="20">
        <v>321</v>
      </c>
      <c r="C11" s="20">
        <v>30</v>
      </c>
      <c r="D11" s="20">
        <v>141</v>
      </c>
      <c r="E11" s="20">
        <v>33</v>
      </c>
      <c r="F11" s="20">
        <v>218</v>
      </c>
      <c r="G11" s="20">
        <v>46</v>
      </c>
      <c r="H11" s="20">
        <v>38</v>
      </c>
      <c r="I11" s="20">
        <v>48</v>
      </c>
      <c r="J11" s="7">
        <f t="shared" si="0"/>
        <v>51.5</v>
      </c>
      <c r="K11" s="30">
        <f t="shared" si="0"/>
        <v>7.75</v>
      </c>
      <c r="L11" s="11">
        <f>J11+K11/60</f>
        <v>51.62916666666667</v>
      </c>
    </row>
    <row r="12" spans="1:13">
      <c r="A12" s="10" t="s">
        <v>12</v>
      </c>
      <c r="B12" s="20">
        <v>323</v>
      </c>
      <c r="C12" s="20">
        <v>33</v>
      </c>
      <c r="D12" s="20">
        <v>143</v>
      </c>
      <c r="E12" s="20">
        <v>37</v>
      </c>
      <c r="F12" s="20">
        <v>216</v>
      </c>
      <c r="G12" s="20">
        <v>40</v>
      </c>
      <c r="H12" s="20">
        <v>36</v>
      </c>
      <c r="I12" s="20">
        <v>43</v>
      </c>
      <c r="J12" s="7">
        <f t="shared" si="0"/>
        <v>53.5</v>
      </c>
      <c r="K12" s="30">
        <f t="shared" si="0"/>
        <v>3.25</v>
      </c>
      <c r="L12" s="11">
        <f>J12+K12/60</f>
        <v>53.554166666666667</v>
      </c>
    </row>
    <row r="13" spans="1:13" ht="14.25" thickBot="1">
      <c r="A13" s="4" t="s">
        <v>13</v>
      </c>
      <c r="B13" s="17">
        <v>324</v>
      </c>
      <c r="C13" s="17">
        <v>34</v>
      </c>
      <c r="D13" s="17">
        <v>144</v>
      </c>
      <c r="E13" s="17">
        <v>37</v>
      </c>
      <c r="F13" s="17">
        <v>215</v>
      </c>
      <c r="G13" s="17">
        <v>39</v>
      </c>
      <c r="H13" s="17">
        <v>35</v>
      </c>
      <c r="I13" s="17">
        <v>46</v>
      </c>
      <c r="J13" s="5">
        <f t="shared" si="0"/>
        <v>54.5</v>
      </c>
      <c r="K13" s="31">
        <f t="shared" si="0"/>
        <v>3.5</v>
      </c>
      <c r="L13" s="6">
        <f>J13+K13/60</f>
        <v>54.55833333333333</v>
      </c>
    </row>
    <row r="16" spans="1:13" ht="14.25" thickBot="1">
      <c r="A16" s="42" t="s">
        <v>14</v>
      </c>
      <c r="B16" s="42"/>
      <c r="C16" s="42"/>
    </row>
    <row r="17" spans="1:13" ht="13.5" customHeight="1">
      <c r="A17" s="9" t="s">
        <v>9</v>
      </c>
      <c r="B17" s="2" t="s">
        <v>15</v>
      </c>
      <c r="C17" s="2" t="s">
        <v>30</v>
      </c>
      <c r="D17" s="2" t="s">
        <v>16</v>
      </c>
      <c r="E17" s="2" t="s">
        <v>24</v>
      </c>
      <c r="F17" s="54" t="s">
        <v>17</v>
      </c>
      <c r="G17" s="54"/>
      <c r="H17" s="14" t="s">
        <v>19</v>
      </c>
      <c r="I17" s="8"/>
      <c r="J17" s="27" t="s">
        <v>20</v>
      </c>
      <c r="K17" s="2">
        <f>4/60</f>
        <v>6.6666666666666666E-2</v>
      </c>
      <c r="L17" s="2" t="s">
        <v>22</v>
      </c>
      <c r="M17" s="3">
        <f>K17/SQRT(3)</f>
        <v>3.849001794597505E-2</v>
      </c>
    </row>
    <row r="18" spans="1:13" ht="14.25" thickBot="1">
      <c r="A18" s="10" t="s">
        <v>10</v>
      </c>
      <c r="B18" s="34">
        <f>I5</f>
        <v>60.258333333333333</v>
      </c>
      <c r="C18" s="7">
        <f>L10</f>
        <v>51.00416666666667</v>
      </c>
      <c r="D18" s="22">
        <f>SIN((H18+B22)/2)/SIN(B22/2)</f>
        <v>1.6444262160984573</v>
      </c>
      <c r="E18" s="21">
        <f>SQRT((SIN(C18/2)/(2*(SIN(B18/2))^2))^2*M17^2+(COS(B18/2+C18/2)/(2*SIN(B18/2)))^2*M18^2)</f>
        <v>1.4330510921746361E-2</v>
      </c>
      <c r="F18" s="21">
        <f>INT(C18)</f>
        <v>51</v>
      </c>
      <c r="G18" s="21">
        <f>(C18-INT(C18))*60</f>
        <v>0.25000000000019895</v>
      </c>
      <c r="H18" s="15">
        <f>RADIANS(C18)</f>
        <v>0.89019064056927455</v>
      </c>
      <c r="I18" s="8"/>
      <c r="J18" s="4" t="s">
        <v>21</v>
      </c>
      <c r="K18" s="5">
        <f>4/60</f>
        <v>6.6666666666666666E-2</v>
      </c>
      <c r="L18" s="5" t="s">
        <v>23</v>
      </c>
      <c r="M18" s="6">
        <f>K18/SQRT(3)</f>
        <v>3.849001794597505E-2</v>
      </c>
    </row>
    <row r="19" spans="1:13">
      <c r="A19" s="10" t="s">
        <v>11</v>
      </c>
      <c r="B19" s="34"/>
      <c r="C19" s="7">
        <f>L11</f>
        <v>51.62916666666667</v>
      </c>
      <c r="D19" s="22">
        <f>SIN((H19+B22)/2)/SIN(B22/2)</f>
        <v>1.6505357149077033</v>
      </c>
      <c r="E19" s="21">
        <f>SQRT((SIN(C19/2)/(2*(SIN(B18/2))^2))^2*M17^2+(COS(B18/2+C19/2)/(2*SIN(B18/2)))^2*M18^2)</f>
        <v>2.1099525065481285E-2</v>
      </c>
      <c r="F19" s="21">
        <f>INT(C19)</f>
        <v>51</v>
      </c>
      <c r="G19" s="21">
        <f>(C19-INT(C19))*60</f>
        <v>37.750000000000199</v>
      </c>
      <c r="H19" s="15">
        <f>RADIANS(C19)</f>
        <v>0.9010989483942391</v>
      </c>
      <c r="I19" s="8"/>
    </row>
    <row r="20" spans="1:13">
      <c r="A20" s="10" t="s">
        <v>12</v>
      </c>
      <c r="B20" s="34"/>
      <c r="C20" s="7">
        <f>L12</f>
        <v>53.554166666666667</v>
      </c>
      <c r="D20" s="22">
        <f>SIN((H20+B22)/2)/SIN(B22/2)</f>
        <v>1.6690436845025487</v>
      </c>
      <c r="E20" s="21">
        <f>SQRT((SIN(C20/2)/(2*(SIN(B18/2))^2))^2*M17^2+(COS(B18/2+C20/2)/(2*SIN(B18/2)))^2*M18^2)</f>
        <v>2.8045104219408666E-2</v>
      </c>
      <c r="F20" s="21">
        <f>INT(C20)</f>
        <v>53</v>
      </c>
      <c r="G20" s="21">
        <f>(C20-INT(C20))*60</f>
        <v>33.250000000000028</v>
      </c>
      <c r="H20" s="15">
        <f>RADIANS(C20)</f>
        <v>0.93469653649512996</v>
      </c>
      <c r="I20" s="8"/>
    </row>
    <row r="21" spans="1:13" ht="14.25" thickBot="1">
      <c r="A21" s="4" t="s">
        <v>13</v>
      </c>
      <c r="B21" s="53"/>
      <c r="C21" s="5">
        <f>L13</f>
        <v>54.55833333333333</v>
      </c>
      <c r="D21" s="23">
        <f>SIN((H21+B22)/2)/SIN(B22/2)</f>
        <v>1.6785116728955827</v>
      </c>
      <c r="E21" s="21">
        <f>SQRT((SIN(C21/2)/(2*(SIN(B18/2))^2))^2*M17^2+(COS(B18/2+C21/2)/(2*SIN(B18/2)))^2*M18^2)</f>
        <v>2.1866839066746517E-2</v>
      </c>
      <c r="F21" s="28">
        <f>INT(C21)</f>
        <v>54</v>
      </c>
      <c r="G21" s="28">
        <f>(C21-INT(C21))*60</f>
        <v>33.499999999999801</v>
      </c>
      <c r="H21" s="29">
        <f>RADIANS(C21)</f>
        <v>0.95222255106723952</v>
      </c>
      <c r="I21" s="8"/>
    </row>
    <row r="22" spans="1:13" ht="14.25" thickBot="1">
      <c r="A22" s="12" t="s">
        <v>18</v>
      </c>
      <c r="B22" s="13">
        <f>RADIANS(B18)</f>
        <v>1.0517063184309163</v>
      </c>
      <c r="F22" s="43" t="s">
        <v>28</v>
      </c>
      <c r="G22" s="44"/>
      <c r="H22" s="44"/>
      <c r="I22" s="44"/>
      <c r="J22" s="44"/>
      <c r="K22" s="45"/>
    </row>
    <row r="23" spans="1:13" ht="14.25" thickBot="1">
      <c r="F23" s="46" t="s">
        <v>29</v>
      </c>
      <c r="G23" s="47"/>
      <c r="H23" s="47"/>
      <c r="I23" s="47"/>
      <c r="J23" s="47"/>
      <c r="K23" s="48"/>
    </row>
  </sheetData>
  <mergeCells count="23">
    <mergeCell ref="A1:C1"/>
    <mergeCell ref="E2:H2"/>
    <mergeCell ref="A2:D2"/>
    <mergeCell ref="A3:B3"/>
    <mergeCell ref="C3:D3"/>
    <mergeCell ref="E3:F3"/>
    <mergeCell ref="L8:L9"/>
    <mergeCell ref="A16:C16"/>
    <mergeCell ref="F22:K22"/>
    <mergeCell ref="F23:K23"/>
    <mergeCell ref="J8:K9"/>
    <mergeCell ref="D9:E9"/>
    <mergeCell ref="F9:G9"/>
    <mergeCell ref="H9:I9"/>
    <mergeCell ref="B18:B21"/>
    <mergeCell ref="F17:G17"/>
    <mergeCell ref="I2:J3"/>
    <mergeCell ref="A8:A9"/>
    <mergeCell ref="B8:E8"/>
    <mergeCell ref="F8:I8"/>
    <mergeCell ref="B9:C9"/>
    <mergeCell ref="A7:C7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2010-11-16T08:16:56Z</dcterms:created>
  <dcterms:modified xsi:type="dcterms:W3CDTF">2012-11-18T06:50:15Z</dcterms:modified>
</cp:coreProperties>
</file>