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<Relationship Id="rId2" Type="http://schemas.openxmlformats.org/officeDocument/2006/relationships/extended-properties" Target="docProps/app.xml"/><Relationship Id="rId3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20" windowHeight="8360" activeTab="1"/>
  </bookViews>
  <sheets>
    <sheet name="1、测量环对中心轴的转动惯量" sheetId="1" r:id="rId1"/>
    <sheet name="2、测量铝盘对中心轴的转动惯量" sheetId="2" r:id="rId2"/>
    <sheet name="3、验证平行轴定理" sheetId="3" r:id="rId3"/>
    <sheet name="思考题" sheetId="4" r:id="rId4"/>
  </sheets>
  <calcPr calcId="144525"/>
</workbook>
</file>

<file path=xl/sharedStrings.xml><?xml version="1.0" encoding="utf-8"?>
<sst xmlns="http://schemas.openxmlformats.org/spreadsheetml/2006/main" count="55">
  <si>
    <t>t1/s</t>
  </si>
  <si>
    <t>t2/s</t>
  </si>
  <si>
    <t>β1/rad·s-2</t>
  </si>
  <si>
    <t>t1'/s</t>
  </si>
  <si>
    <t>t2'/s</t>
  </si>
  <si>
    <t>β1'/rad·s-2</t>
  </si>
  <si>
    <t>平均值β</t>
  </si>
  <si>
    <t>平均值β'</t>
  </si>
  <si>
    <t>uA</t>
  </si>
  <si>
    <t>β(u)</t>
  </si>
  <si>
    <t>β'(u)</t>
  </si>
  <si>
    <t>I的不确定度uC</t>
  </si>
  <si>
    <t>I(u)</t>
  </si>
  <si>
    <t>m2/(kg)</t>
  </si>
  <si>
    <t>上表是1、（1）有铝环时转动惯量的测量数据</t>
  </si>
  <si>
    <t>使用说明</t>
  </si>
  <si>
    <r>
      <rPr>
        <sz val="11"/>
        <color indexed="8"/>
        <rFont val="宋体"/>
        <family val="2"/>
        <charset val="134"/>
      </rPr>
      <t>1、表中原存在的数据为实验所得数据，仅供参考；                                             2、使用时只需将</t>
    </r>
    <r>
      <rPr>
        <b/>
        <sz val="11"/>
        <color indexed="8"/>
        <rFont val="宋体"/>
        <family val="3"/>
        <charset val="134"/>
      </rPr>
      <t>灰色框</t>
    </r>
    <r>
      <rPr>
        <sz val="11"/>
        <color indexed="8"/>
        <rFont val="宋体"/>
        <family val="2"/>
        <charset val="134"/>
      </rPr>
      <t>内数据重新填写即可，</t>
    </r>
    <r>
      <rPr>
        <b/>
        <sz val="11"/>
        <color indexed="8"/>
        <rFont val="宋体"/>
        <family val="3"/>
        <charset val="134"/>
      </rPr>
      <t>白色框</t>
    </r>
    <r>
      <rPr>
        <sz val="11"/>
        <color indexed="8"/>
        <rFont val="宋体"/>
        <family val="2"/>
        <charset val="134"/>
      </rPr>
      <t>内数据将自动计算生成。</t>
    </r>
  </si>
  <si>
    <t>I0的不确定度uC</t>
  </si>
  <si>
    <t>I0(u)</t>
  </si>
  <si>
    <t>上表是1、（2）无铝环时转动惯量的测量数据</t>
  </si>
  <si>
    <t>实验值</t>
  </si>
  <si>
    <t>理论值</t>
  </si>
  <si>
    <t>Ix</t>
  </si>
  <si>
    <t>I理</t>
  </si>
  <si>
    <t>u(Ix)</t>
  </si>
  <si>
    <t>I理(u)</t>
  </si>
  <si>
    <t>上表是1、（3）铝环的转动惯量</t>
  </si>
  <si>
    <t>下表是2、（1）有铝盘时转动惯量的测量数据</t>
  </si>
  <si>
    <t>m3/kg</t>
  </si>
  <si>
    <t>m/kg</t>
  </si>
  <si>
    <t>t/s</t>
  </si>
  <si>
    <t>(1/t2)s-2</t>
  </si>
  <si>
    <t>最小二乘法拟合</t>
  </si>
  <si>
    <t>斜率k</t>
  </si>
  <si>
    <t>转动惯量I</t>
  </si>
  <si>
    <t>截距</t>
  </si>
  <si>
    <t>相关系数r</t>
  </si>
  <si>
    <t>下表是2、（2）无铝盘时转动惯量的测量数据</t>
  </si>
  <si>
    <t>转动惯量I0</t>
  </si>
  <si>
    <t>下表是2、（3）铝盘的转动惯量</t>
  </si>
  <si>
    <t>实验值 Ix</t>
  </si>
  <si>
    <t>理论值 I理</t>
  </si>
  <si>
    <r>
      <rPr>
        <sz val="11"/>
        <color indexed="8"/>
        <rFont val="宋体"/>
        <family val="2"/>
        <charset val="134"/>
      </rPr>
      <t>1、表中原存在的数据为实验所得数据，仅供参考；                                                     2、使用时只需将</t>
    </r>
    <r>
      <rPr>
        <b/>
        <sz val="11"/>
        <color indexed="8"/>
        <rFont val="宋体"/>
        <family val="3"/>
        <charset val="134"/>
      </rPr>
      <t>灰色框</t>
    </r>
    <r>
      <rPr>
        <sz val="11"/>
        <color indexed="8"/>
        <rFont val="宋体"/>
        <family val="2"/>
        <charset val="134"/>
      </rPr>
      <t>内数据重新填写即可，</t>
    </r>
    <r>
      <rPr>
        <b/>
        <sz val="11"/>
        <color indexed="8"/>
        <rFont val="宋体"/>
        <family val="3"/>
        <charset val="134"/>
      </rPr>
      <t>白色框</t>
    </r>
    <r>
      <rPr>
        <sz val="11"/>
        <color indexed="8"/>
        <rFont val="宋体"/>
        <family val="2"/>
        <charset val="134"/>
      </rPr>
      <t>内数据将自动计算生成；                               3、本节中讨论线性回归方程斜率、截距时均以质量</t>
    </r>
    <r>
      <rPr>
        <b/>
        <sz val="11"/>
        <color indexed="8"/>
        <rFont val="宋体"/>
        <family val="3"/>
        <charset val="134"/>
      </rPr>
      <t>m为y轴</t>
    </r>
    <r>
      <rPr>
        <sz val="11"/>
        <color indexed="8"/>
        <rFont val="宋体"/>
        <family val="2"/>
        <charset val="134"/>
      </rPr>
      <t>、以</t>
    </r>
    <r>
      <rPr>
        <b/>
        <sz val="11"/>
        <color indexed="8"/>
        <rFont val="宋体"/>
        <family val="3"/>
        <charset val="134"/>
      </rPr>
      <t>(1/t2)为x轴</t>
    </r>
    <r>
      <rPr>
        <sz val="11"/>
        <color indexed="8"/>
        <rFont val="宋体"/>
        <family val="2"/>
        <charset val="134"/>
      </rPr>
      <t>。</t>
    </r>
  </si>
  <si>
    <t>下表是3、（1）钢柱在（2,2）位置时转动惯量的测量数据</t>
  </si>
  <si>
    <t>2m0/kg</t>
  </si>
  <si>
    <t>转动惯量I1</t>
  </si>
  <si>
    <t>下表是3、（2）钢柱在（1,3）或（3,1）位置时转动惯量的测量数据</t>
  </si>
  <si>
    <t>转动惯量I2</t>
  </si>
  <si>
    <t>计算</t>
  </si>
  <si>
    <t>I2-I1</t>
  </si>
  <si>
    <t>2m0d2</t>
  </si>
  <si>
    <t>思考题-1</t>
  </si>
  <si>
    <r>
      <rPr>
        <sz val="11"/>
        <color indexed="8"/>
        <rFont val="宋体"/>
        <family val="2"/>
        <charset val="134"/>
      </rPr>
      <t xml:space="preserve">T=m1*（g-a)             ①
m1*(g-a)*r-Mu=I*β      ②  
-Mu=I*β′              ③   
①-②，得 I=[m1*(g-a)*r]/(β-β′) &lt;m1*g*r/(β-β′)
故所以近似处理后使实验结果偏高                                   </t>
    </r>
    <r>
      <rPr>
        <sz val="11"/>
        <color indexed="8"/>
        <rFont val="宋体"/>
        <family val="2"/>
        <charset val="134"/>
      </rPr>
      <t xml:space="preserve">
</t>
    </r>
  </si>
  <si>
    <t>思考题-2</t>
  </si>
  <si>
    <t xml:space="preserve">滑轮的转动惯量也需要动量矩来提供角加速，所以系统整体的转动惯量应该是物体的转动惯量加上一个小值，这个小值取决于滑轮的转动惯量。
所以滑轮的转动惯量越大，那么测量物体的转动惯量就越大。误差也就越大。 </t>
  </si>
</sst>
</file>

<file path=xl/styles.xml><?xml version="1.0" encoding="utf-8"?>
<styleSheet xmlns="http://schemas.openxmlformats.org/spreadsheetml/2006/main">
  <numFmts count="4">
    <numFmt numFmtId="43" formatCode="_ * #,##0.00_ ;_ * \-#,##0.00_ ;_ * &quot;-&quot;??_ ;_ @_ "/>
    <numFmt numFmtId="44" formatCode="_ &quot;￥&quot;* #,##0.00_ ;_ &quot;￥&quot;* \-#,##0.00_ ;_ &quot;￥&quot;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5">
    <font>
      <sz val="11"/>
      <color indexed="8"/>
      <name val="宋体"/>
      <family val="2"/>
      <charset val="134"/>
    </font>
    <font>
      <sz val="12"/>
      <name val="宋体"/>
      <charset val="134"/>
    </font>
    <font>
      <b/>
      <sz val="11"/>
      <color indexed="8"/>
      <name val="宋体"/>
      <family val="3"/>
      <charset val="134"/>
    </font>
    <font>
      <b/>
      <sz val="14"/>
      <color indexed="8"/>
      <name val="宋体"/>
      <family val="3"/>
      <charset val="134"/>
    </font>
    <font>
      <b/>
      <sz val="11"/>
      <name val="宋体"/>
      <family val="3"/>
      <charset val="134"/>
    </font>
  </fonts>
  <fills count="6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>
      <alignment vertical="center"/>
    </xf>
    <xf numFmtId="43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</cellStyleXfs>
  <cellXfs count="60">
    <xf numFmtId="0" fontId="0" fillId="0" borderId="0" xfId="0">
      <alignment vertical="center"/>
    </xf>
    <xf numFmtId="0" fontId="2" fillId="2" borderId="1" xfId="0" applyFont="1" applyFill="1" applyBorder="1" applyAlignment="1">
      <alignment horizontal="left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0" borderId="4" xfId="0" applyBorder="1" applyAlignment="1">
      <alignment horizontal="left" vertical="center" wrapText="1"/>
    </xf>
    <xf numFmtId="0" fontId="2" fillId="2" borderId="2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6" xfId="0" applyFont="1" applyFill="1" applyBorder="1" applyAlignment="1">
      <alignment horizontal="center" vertical="center"/>
    </xf>
    <xf numFmtId="0" fontId="3" fillId="3" borderId="7" xfId="0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vertical="center"/>
    </xf>
    <xf numFmtId="0" fontId="3" fillId="3" borderId="9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0" fontId="0" fillId="0" borderId="1" xfId="0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4" fillId="5" borderId="10" xfId="0" applyFont="1" applyFill="1" applyBorder="1" applyAlignment="1">
      <alignment horizontal="center" vertical="center" wrapText="1"/>
    </xf>
    <xf numFmtId="0" fontId="0" fillId="5" borderId="5" xfId="0" applyFill="1" applyBorder="1" applyAlignment="1">
      <alignment horizontal="left" vertical="center" wrapText="1"/>
    </xf>
    <xf numFmtId="0" fontId="0" fillId="5" borderId="6" xfId="0" applyFill="1" applyBorder="1" applyAlignment="1">
      <alignment horizontal="left" vertical="center" wrapText="1"/>
    </xf>
    <xf numFmtId="0" fontId="0" fillId="5" borderId="12" xfId="0" applyFill="1" applyBorder="1" applyAlignment="1">
      <alignment horizontal="left" vertical="center" wrapText="1"/>
    </xf>
    <xf numFmtId="0" fontId="4" fillId="5" borderId="13" xfId="0" applyFont="1" applyFill="1" applyBorder="1" applyAlignment="1">
      <alignment horizontal="center" vertical="center" wrapText="1"/>
    </xf>
    <xf numFmtId="0" fontId="0" fillId="5" borderId="7" xfId="0" applyFill="1" applyBorder="1" applyAlignment="1">
      <alignment horizontal="left" vertical="center" wrapText="1"/>
    </xf>
    <xf numFmtId="0" fontId="0" fillId="5" borderId="0" xfId="0" applyFill="1" applyBorder="1" applyAlignment="1">
      <alignment horizontal="left" vertical="center" wrapText="1"/>
    </xf>
    <xf numFmtId="0" fontId="0" fillId="5" borderId="14" xfId="0" applyFill="1" applyBorder="1" applyAlignment="1">
      <alignment horizontal="left" vertical="center" wrapText="1"/>
    </xf>
    <xf numFmtId="0" fontId="4" fillId="5" borderId="11" xfId="0" applyFont="1" applyFill="1" applyBorder="1" applyAlignment="1">
      <alignment horizontal="center" vertical="center" wrapText="1"/>
    </xf>
    <xf numFmtId="0" fontId="0" fillId="5" borderId="8" xfId="0" applyFill="1" applyBorder="1" applyAlignment="1">
      <alignment horizontal="left" vertical="center" wrapText="1"/>
    </xf>
    <xf numFmtId="0" fontId="0" fillId="5" borderId="9" xfId="0" applyFill="1" applyBorder="1" applyAlignment="1">
      <alignment horizontal="left" vertical="center" wrapText="1"/>
    </xf>
    <xf numFmtId="0" fontId="0" fillId="5" borderId="15" xfId="0" applyFill="1" applyBorder="1" applyAlignment="1">
      <alignment horizontal="left" vertical="center" wrapText="1"/>
    </xf>
    <xf numFmtId="0" fontId="3" fillId="3" borderId="1" xfId="0" applyFont="1" applyFill="1" applyBorder="1" applyAlignment="1">
      <alignment horizontal="center" vertical="center"/>
    </xf>
    <xf numFmtId="0" fontId="0" fillId="0" borderId="1" xfId="0" applyBorder="1">
      <alignment vertical="center"/>
    </xf>
    <xf numFmtId="0" fontId="0" fillId="5" borderId="10" xfId="0" applyFill="1" applyBorder="1" applyAlignment="1">
      <alignment horizontal="left" vertical="center" wrapText="1"/>
    </xf>
    <xf numFmtId="0" fontId="0" fillId="5" borderId="13" xfId="0" applyFill="1" applyBorder="1" applyAlignment="1">
      <alignment horizontal="left" vertical="center" wrapText="1"/>
    </xf>
    <xf numFmtId="0" fontId="0" fillId="5" borderId="11" xfId="0" applyFill="1" applyBorder="1" applyAlignment="1">
      <alignment horizontal="left" vertical="center" wrapText="1"/>
    </xf>
    <xf numFmtId="0" fontId="3" fillId="3" borderId="12" xfId="0" applyFont="1" applyFill="1" applyBorder="1" applyAlignment="1">
      <alignment horizontal="center" vertical="center"/>
    </xf>
    <xf numFmtId="0" fontId="3" fillId="3" borderId="15" xfId="0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0" fillId="0" borderId="1" xfId="0" applyBorder="1" applyAlignment="1">
      <alignment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0" fillId="0" borderId="13" xfId="0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0" xfId="0" applyAlignment="1">
      <alignment vertical="center"/>
    </xf>
  </cellXfs>
  <cellStyles count="6">
    <cellStyle name="常规" xfId="0" builtinId="0"/>
    <cellStyle name="千位分隔" xfId="1" builtinId="3"/>
    <cellStyle name="货币" xfId="2" builtinId="4"/>
    <cellStyle name="千位分隔[0]" xfId="3" builtinId="6"/>
    <cellStyle name="百分比" xfId="4" builtinId="5"/>
    <cellStyle name="货币[0]" xfId="5" builtinId="7"/>
  </cellStyles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Arab" typeface="Times New Roman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Times New Roman"/>
        <a:font script="Jpan" typeface="ＭＳ Ｐゴシック"/>
        <a:font script="Khmr" typeface="MoolBoran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Times New Roman"/>
        <a:font script="Yiii" typeface="Microsoft Yi Baiti"/>
      </a:majorFont>
      <a:minorFont>
        <a:latin typeface="Calibri"/>
        <a:ea typeface=""/>
        <a:cs typeface=""/>
        <a:font script="Arab" typeface="Arial"/>
        <a:font script="Beng" typeface="Vrinda"/>
        <a:font script="Cans" typeface="Euphemia"/>
        <a:font script="Cher" typeface="Plantagenet Cherokee"/>
        <a:font script="Deva" typeface="Mangal"/>
        <a:font script="Ethi" typeface="Nyala"/>
        <a:font script="Geor" typeface="Sylfaen"/>
        <a:font script="Gujr" typeface="Shruti"/>
        <a:font script="Guru" typeface="Raavi"/>
        <a:font script="Hang" typeface="맑은 고딕"/>
        <a:font script="Hans" typeface="宋体"/>
        <a:font script="Hant" typeface="新細明體"/>
        <a:font script="Hebr" typeface="Arial"/>
        <a:font script="Jpan" typeface="ＭＳ Ｐゴシック"/>
        <a:font script="Khmr" typeface="DaunPenh"/>
        <a:font script="Knda" typeface="Tunga"/>
        <a:font script="Laoo" typeface="DokChampa"/>
        <a:font script="Mlym" typeface="Kartika"/>
        <a:font script="Mong" typeface="Mongolian Baiti"/>
        <a:font script="Orya" typeface="Kalinga"/>
        <a:font script="Sinh" typeface="Iskoola Pota"/>
        <a:font script="Syrc" typeface="Estrangelo Edessa"/>
        <a:font script="Taml" typeface="Latha"/>
        <a:font script="Telu" typeface="Gautami"/>
        <a:font script="Thaa" typeface="MV Boli"/>
        <a:font script="Thai" typeface="Tahoma"/>
        <a:font script="Tibt" typeface="Microsoft Himalaya"/>
        <a:font script="Uigh" typeface="Microsoft Uighur"/>
        <a:font script="Viet" typeface="Arial"/>
        <a:font script="Yiii" typeface="Microsoft Yi Bait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xfrm>
          <a:off x="0" y="0"/>
          <a:ext cx="0" cy="0"/>
        </a:xfrm>
        <a:custGeom>
          <a:avLst/>
          <a:gdLst>
            <a:gd name="_h" fmla="val 21600"/>
            <a:gd name="_w" fmla="val 21600"/>
          </a:gdLst>
          <a:ahLst/>
          <a:cxnLst/>
          <a:pathLst>
            <a:path w="21600" h="21600"/>
          </a:pathLst>
        </a:custGeom>
        <a:gradFill rotWithShape="0">
          <a:gsLst>
            <a:gs pos="100000">
              <a:srgbClr val="9CBEE0"/>
            </a:gs>
            <a:gs pos="0">
              <a:srgbClr val="BBD5F0"/>
            </a:gs>
          </a:gsLst>
          <a:lin ang="5400000" scaled="0"/>
        </a:gradFill>
        <a:ln w="15875" cap="flat" cmpd="sng" algn="ctr">
          <a:solidFill>
            <a:srgbClr val="739CC3"/>
          </a:solidFill>
          <a:prstDash val="solid"/>
          <a:miter lim="200000"/>
        </a:ln>
      </a:spPr>
      <a:bodyPr/>
      <a:lstStyle/>
    </a:sp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7"/>
  </sheetPr>
  <dimension ref="A1:I44"/>
  <sheetViews>
    <sheetView workbookViewId="0">
      <selection activeCell="C7" sqref="C7"/>
    </sheetView>
  </sheetViews>
  <sheetFormatPr defaultColWidth="9" defaultRowHeight="13.5"/>
  <cols>
    <col min="1" max="1" width="13.875" customWidth="1"/>
    <col min="2" max="2" width="14.625" customWidth="1"/>
    <col min="3" max="3" width="14.125" customWidth="1"/>
    <col min="4" max="4" width="14.375" customWidth="1"/>
    <col min="5" max="5" width="14.5" customWidth="1"/>
    <col min="6" max="6" width="15" customWidth="1"/>
    <col min="7" max="7" width="15.5" customWidth="1"/>
  </cols>
  <sheetData>
    <row r="1" spans="1:7">
      <c r="A1" s="18"/>
      <c r="B1" s="14" t="s">
        <v>0</v>
      </c>
      <c r="C1" s="14" t="s">
        <v>1</v>
      </c>
      <c r="D1" s="14" t="s">
        <v>2</v>
      </c>
      <c r="E1" s="14" t="s">
        <v>3</v>
      </c>
      <c r="F1" s="14" t="s">
        <v>4</v>
      </c>
      <c r="G1" s="14" t="s">
        <v>5</v>
      </c>
    </row>
    <row r="2" spans="1:9">
      <c r="A2" s="14">
        <v>1</v>
      </c>
      <c r="B2" s="19">
        <v>3.7142</v>
      </c>
      <c r="C2" s="19">
        <v>8.0766</v>
      </c>
      <c r="D2" s="19">
        <v>0.65107</v>
      </c>
      <c r="E2" s="19">
        <v>1.0521</v>
      </c>
      <c r="F2" s="19">
        <v>4.2714</v>
      </c>
      <c r="G2" s="19">
        <v>-0.05472</v>
      </c>
      <c r="I2" s="59"/>
    </row>
    <row r="3" spans="1:9">
      <c r="A3" s="14">
        <v>2</v>
      </c>
      <c r="B3" s="19">
        <v>3.4288</v>
      </c>
      <c r="C3" s="19">
        <v>7.7562</v>
      </c>
      <c r="D3" s="19">
        <v>0.65067</v>
      </c>
      <c r="E3" s="19">
        <v>1.0461</v>
      </c>
      <c r="F3" s="19">
        <v>4.2461</v>
      </c>
      <c r="G3" s="19">
        <v>-0.05454</v>
      </c>
      <c r="I3" s="59"/>
    </row>
    <row r="4" spans="1:9">
      <c r="A4" s="14">
        <v>3</v>
      </c>
      <c r="B4" s="19">
        <v>3.4098</v>
      </c>
      <c r="C4" s="19">
        <v>7.7362</v>
      </c>
      <c r="D4" s="19">
        <v>0.64997</v>
      </c>
      <c r="E4" s="19">
        <v>1.0459</v>
      </c>
      <c r="F4" s="19">
        <v>4.2433</v>
      </c>
      <c r="G4" s="19">
        <v>-0.05286</v>
      </c>
      <c r="I4" s="59"/>
    </row>
    <row r="5" spans="1:9">
      <c r="A5" s="14">
        <v>4</v>
      </c>
      <c r="B5" s="19">
        <v>3.385</v>
      </c>
      <c r="C5" s="19">
        <v>9.888</v>
      </c>
      <c r="D5" s="19">
        <v>0.65112</v>
      </c>
      <c r="E5" s="19">
        <v>1.0468</v>
      </c>
      <c r="F5" s="19">
        <v>4.2492</v>
      </c>
      <c r="G5" s="19">
        <v>-0.05469</v>
      </c>
      <c r="I5" s="59"/>
    </row>
    <row r="6" spans="1:9">
      <c r="A6" s="14">
        <v>5</v>
      </c>
      <c r="B6" s="19">
        <v>3.4074</v>
      </c>
      <c r="C6" s="19">
        <v>7.7435</v>
      </c>
      <c r="D6" s="19">
        <v>0.64651</v>
      </c>
      <c r="E6" s="19">
        <v>1.0507</v>
      </c>
      <c r="F6" s="19">
        <v>4.2653</v>
      </c>
      <c r="G6" s="19">
        <v>-0.05451</v>
      </c>
      <c r="I6" s="59"/>
    </row>
    <row r="7" spans="1:9">
      <c r="A7" s="14">
        <v>6</v>
      </c>
      <c r="B7" s="19">
        <v>3.4733</v>
      </c>
      <c r="C7" s="19">
        <v>7.8188</v>
      </c>
      <c r="D7" s="19">
        <v>0.64683</v>
      </c>
      <c r="E7" s="19">
        <v>1.054</v>
      </c>
      <c r="F7" s="19">
        <v>4.2801</v>
      </c>
      <c r="G7" s="19">
        <v>-0.05534</v>
      </c>
      <c r="I7" s="59"/>
    </row>
    <row r="8" spans="1:9">
      <c r="A8" s="14" t="s">
        <v>6</v>
      </c>
      <c r="B8" s="20">
        <f>AVERAGE(D2:D7)</f>
        <v>0.649361666666667</v>
      </c>
      <c r="C8" s="20"/>
      <c r="D8" s="20"/>
      <c r="E8" s="14" t="s">
        <v>7</v>
      </c>
      <c r="F8" s="44">
        <f>AVERAGE(G2:G7)</f>
        <v>-0.0544433333333333</v>
      </c>
      <c r="G8" s="45"/>
      <c r="I8" s="59"/>
    </row>
    <row r="9" spans="1:9">
      <c r="A9" s="14" t="s">
        <v>8</v>
      </c>
      <c r="B9" s="20">
        <f>SQRT(((D2-B8)^2+(D3-B8)^2+(D4-B8)^2+(D5-B8)^2+(D6-B8)^2+(D7-B8)^2)/5)</f>
        <v>0.00212759410289337</v>
      </c>
      <c r="C9" s="20"/>
      <c r="D9" s="20"/>
      <c r="E9" s="14" t="s">
        <v>8</v>
      </c>
      <c r="F9" s="20">
        <f>SQRT(((G2-F8)^2+(G3-F8)^2+(G4-F8)^2+(G5-F8)^2+(G6-F8)^2+(G7-F8)^2)/5)</f>
        <v>0.000832121785958443</v>
      </c>
      <c r="G9" s="20"/>
      <c r="I9" s="59"/>
    </row>
    <row r="10" spans="1:9">
      <c r="A10" s="14" t="s">
        <v>9</v>
      </c>
      <c r="B10" s="20">
        <f>B8</f>
        <v>0.649361666666667</v>
      </c>
      <c r="C10" s="20"/>
      <c r="D10" s="46">
        <f>B9</f>
        <v>0.00212759410289337</v>
      </c>
      <c r="E10" s="14" t="s">
        <v>10</v>
      </c>
      <c r="F10" s="20">
        <f>F8</f>
        <v>-0.0544433333333333</v>
      </c>
      <c r="G10" s="46">
        <f>F9</f>
        <v>0.000832121785958443</v>
      </c>
      <c r="I10" s="59"/>
    </row>
    <row r="11" customHeight="1" spans="1:9">
      <c r="A11" s="47" t="s">
        <v>11</v>
      </c>
      <c r="B11" s="22">
        <f>SQRT(((9.8*0.025/(B8-F8))^2)*(0.0005^2)+((9.8*0.025/(B8-F8))^2)*(0.00002^2)+(((9.8*0.025*0.025)^2)/((B8-F8)^4))*(B9^2)+(((9.8*0.025*0.025)^2)/((B8-F8)^4))*(F9^2))</f>
        <v>0.000176468746305893</v>
      </c>
      <c r="C11" s="22"/>
      <c r="D11" s="22"/>
      <c r="E11" s="21" t="s">
        <v>12</v>
      </c>
      <c r="F11" s="22">
        <f>(9.8*0.025*0.025)/(B8-F8)</f>
        <v>0.00870269463842968</v>
      </c>
      <c r="G11" s="22">
        <f>B11</f>
        <v>0.000176468746305893</v>
      </c>
      <c r="I11" s="59"/>
    </row>
    <row r="12" spans="1:9">
      <c r="A12" s="48"/>
      <c r="B12" s="49"/>
      <c r="C12" s="49"/>
      <c r="D12" s="49"/>
      <c r="E12" s="50"/>
      <c r="F12" s="49"/>
      <c r="G12" s="49"/>
      <c r="I12" s="59"/>
    </row>
    <row r="13" spans="1:9">
      <c r="A13" s="51"/>
      <c r="B13" s="24"/>
      <c r="C13" s="24"/>
      <c r="D13" s="24"/>
      <c r="E13" s="23"/>
      <c r="F13" s="24"/>
      <c r="G13" s="24"/>
      <c r="I13" s="59"/>
    </row>
    <row r="14" spans="1:7">
      <c r="A14" s="14" t="s">
        <v>13</v>
      </c>
      <c r="B14" s="15">
        <v>0.494</v>
      </c>
      <c r="C14" s="16"/>
      <c r="D14" s="16"/>
      <c r="E14" s="16"/>
      <c r="F14" s="16"/>
      <c r="G14" s="17"/>
    </row>
    <row r="15" customHeight="1" spans="1:7">
      <c r="A15" s="37" t="s">
        <v>14</v>
      </c>
      <c r="B15" s="37"/>
      <c r="C15" s="37"/>
      <c r="D15" s="37"/>
      <c r="E15" s="37"/>
      <c r="F15" s="37"/>
      <c r="G15" s="37"/>
    </row>
    <row r="16" customHeight="1" spans="1:7">
      <c r="A16" s="37"/>
      <c r="B16" s="37"/>
      <c r="C16" s="37"/>
      <c r="D16" s="37"/>
      <c r="E16" s="37"/>
      <c r="F16" s="37"/>
      <c r="G16" s="37"/>
    </row>
    <row r="17" spans="1:7">
      <c r="A17" s="37"/>
      <c r="B17" s="37"/>
      <c r="C17" s="37"/>
      <c r="D17" s="37"/>
      <c r="E17" s="37"/>
      <c r="F17" s="37"/>
      <c r="G17" s="37"/>
    </row>
    <row r="18" spans="1:7">
      <c r="A18" s="25" t="s">
        <v>15</v>
      </c>
      <c r="B18" s="26" t="s">
        <v>16</v>
      </c>
      <c r="C18" s="27"/>
      <c r="D18" s="27"/>
      <c r="E18" s="27"/>
      <c r="F18" s="27"/>
      <c r="G18" s="28"/>
    </row>
    <row r="19" spans="1:7">
      <c r="A19" s="29"/>
      <c r="B19" s="30"/>
      <c r="C19" s="31"/>
      <c r="D19" s="31"/>
      <c r="E19" s="31"/>
      <c r="F19" s="31"/>
      <c r="G19" s="32"/>
    </row>
    <row r="20" spans="1:7">
      <c r="A20" s="33"/>
      <c r="B20" s="34"/>
      <c r="C20" s="35"/>
      <c r="D20" s="35"/>
      <c r="E20" s="35"/>
      <c r="F20" s="35"/>
      <c r="G20" s="36"/>
    </row>
    <row r="21" spans="1:7">
      <c r="A21" s="18"/>
      <c r="B21" s="14" t="s">
        <v>0</v>
      </c>
      <c r="C21" s="14" t="s">
        <v>1</v>
      </c>
      <c r="D21" s="14" t="s">
        <v>2</v>
      </c>
      <c r="E21" s="14" t="s">
        <v>3</v>
      </c>
      <c r="F21" s="14" t="s">
        <v>4</v>
      </c>
      <c r="G21" s="14" t="s">
        <v>5</v>
      </c>
    </row>
    <row r="22" spans="1:7">
      <c r="A22" s="14">
        <v>1</v>
      </c>
      <c r="B22" s="19">
        <v>1.7279</v>
      </c>
      <c r="C22" s="19">
        <v>3.9499</v>
      </c>
      <c r="D22" s="19">
        <v>2.45415</v>
      </c>
      <c r="E22" s="19">
        <v>0.5425</v>
      </c>
      <c r="F22" s="19">
        <v>2.2025</v>
      </c>
      <c r="G22" s="19">
        <v>-0.2059</v>
      </c>
    </row>
    <row r="23" spans="1:7">
      <c r="A23" s="14">
        <v>2</v>
      </c>
      <c r="B23" s="19">
        <v>1.7936</v>
      </c>
      <c r="C23" s="19">
        <v>4.0291</v>
      </c>
      <c r="D23" s="19">
        <v>2.4466</v>
      </c>
      <c r="E23" s="19">
        <v>0.5444</v>
      </c>
      <c r="F23" s="19">
        <v>2.2099</v>
      </c>
      <c r="G23" s="19">
        <v>-0.20256</v>
      </c>
    </row>
    <row r="24" spans="1:7">
      <c r="A24" s="14">
        <v>3</v>
      </c>
      <c r="B24" s="19">
        <v>1.7475</v>
      </c>
      <c r="C24" s="19">
        <v>3.9733</v>
      </c>
      <c r="D24" s="19">
        <v>2.45294</v>
      </c>
      <c r="E24" s="19">
        <v>0.5414</v>
      </c>
      <c r="F24" s="19">
        <v>2.199</v>
      </c>
      <c r="G24" s="19">
        <v>-0.21268</v>
      </c>
    </row>
    <row r="25" spans="1:7">
      <c r="A25" s="14">
        <v>4</v>
      </c>
      <c r="B25" s="19">
        <v>1.7984</v>
      </c>
      <c r="C25" s="19">
        <v>4.0363</v>
      </c>
      <c r="D25" s="19">
        <v>2.44238</v>
      </c>
      <c r="E25" s="19">
        <v>0.5456</v>
      </c>
      <c r="F25" s="19">
        <v>2.2157</v>
      </c>
      <c r="G25" s="19">
        <v>-0.20726</v>
      </c>
    </row>
    <row r="26" spans="1:7">
      <c r="A26" s="14">
        <v>5</v>
      </c>
      <c r="B26" s="19">
        <v>1.7166</v>
      </c>
      <c r="C26" s="19">
        <v>3.9369</v>
      </c>
      <c r="D26" s="19">
        <v>2.45339</v>
      </c>
      <c r="E26" s="19">
        <v>0.5421</v>
      </c>
      <c r="F26" s="19">
        <v>2.2012</v>
      </c>
      <c r="G26" s="19">
        <v>-0.20819</v>
      </c>
    </row>
    <row r="27" spans="1:7">
      <c r="A27" s="14">
        <v>6</v>
      </c>
      <c r="B27" s="19">
        <v>1.8433</v>
      </c>
      <c r="C27" s="19">
        <v>4.0854</v>
      </c>
      <c r="D27" s="19">
        <v>2.44697</v>
      </c>
      <c r="E27" s="19">
        <v>0.5431</v>
      </c>
      <c r="F27" s="19">
        <v>2.2045</v>
      </c>
      <c r="G27" s="19">
        <v>-0.20279</v>
      </c>
    </row>
    <row r="28" spans="1:7">
      <c r="A28" s="14" t="s">
        <v>6</v>
      </c>
      <c r="B28" s="20">
        <f>AVERAGE(D22:D27)</f>
        <v>2.449405</v>
      </c>
      <c r="C28" s="20"/>
      <c r="D28" s="20"/>
      <c r="E28" s="14" t="s">
        <v>7</v>
      </c>
      <c r="F28" s="20">
        <f>AVERAGE(G22:G27)</f>
        <v>-0.206563333333333</v>
      </c>
      <c r="G28" s="20"/>
    </row>
    <row r="29" spans="1:7">
      <c r="A29" s="14" t="s">
        <v>8</v>
      </c>
      <c r="B29" s="20">
        <f>SQRT(((D22-B28)^2+(D23-B28)^2+(D24-B28)^2+(D25-B28)^2+(D26-B28)^2+(D27-B28)^2)/5)</f>
        <v>0.0047757585784878</v>
      </c>
      <c r="C29" s="20"/>
      <c r="D29" s="20"/>
      <c r="E29" s="14" t="s">
        <v>8</v>
      </c>
      <c r="F29" s="20">
        <f>SQRT(((G22-F28)^2+(G23-F28)^2+(G24-F28)^2+(G25-F28)^2+(G26-F28)^2+(G27-F28)^2)/5)</f>
        <v>0.0037749101534562</v>
      </c>
      <c r="G29" s="20"/>
    </row>
    <row r="30" spans="1:7">
      <c r="A30" s="14" t="s">
        <v>9</v>
      </c>
      <c r="B30" s="20">
        <f>B28</f>
        <v>2.449405</v>
      </c>
      <c r="C30" s="20"/>
      <c r="D30" s="20">
        <f>B29</f>
        <v>0.0047757585784878</v>
      </c>
      <c r="E30" s="14" t="s">
        <v>10</v>
      </c>
      <c r="F30" s="20">
        <f>F28</f>
        <v>-0.206563333333333</v>
      </c>
      <c r="G30" s="20">
        <f>F29</f>
        <v>0.0037749101534562</v>
      </c>
    </row>
    <row r="31" spans="1:7">
      <c r="A31" s="52" t="s">
        <v>17</v>
      </c>
      <c r="B31" s="53">
        <f>SQRT(((9.8*0.025/(B28-F28))^2)*(0.0005^2)+((9.8*0.025/(B28-F28))^2)*(0.00002^2)+(((9.8*0.025*0.025)^2)/((B28-F28)^4))*(B29^2)+(((9.8*0.025*0.025)^2)/((B28-F28)^4))*(F29^2))</f>
        <v>4.64610642364464e-5</v>
      </c>
      <c r="C31" s="54"/>
      <c r="D31" s="54"/>
      <c r="E31" s="21" t="s">
        <v>18</v>
      </c>
      <c r="F31" s="22">
        <f>(9.8*0.025*0.025)/(B28-F28)</f>
        <v>0.00230612689282817</v>
      </c>
      <c r="G31" s="22">
        <f>B31</f>
        <v>4.64610642364464e-5</v>
      </c>
    </row>
    <row r="32" spans="1:7">
      <c r="A32" s="52"/>
      <c r="B32" s="55"/>
      <c r="C32" s="56"/>
      <c r="D32" s="56"/>
      <c r="E32" s="50"/>
      <c r="F32" s="49"/>
      <c r="G32" s="49"/>
    </row>
    <row r="33" spans="1:7">
      <c r="A33" s="52"/>
      <c r="B33" s="57"/>
      <c r="C33" s="58"/>
      <c r="D33" s="58"/>
      <c r="E33" s="23"/>
      <c r="F33" s="24"/>
      <c r="G33" s="24"/>
    </row>
    <row r="34" spans="1:7">
      <c r="A34" s="37" t="s">
        <v>19</v>
      </c>
      <c r="B34" s="37"/>
      <c r="C34" s="37"/>
      <c r="D34" s="37"/>
      <c r="E34" s="37"/>
      <c r="F34" s="37"/>
      <c r="G34" s="37"/>
    </row>
    <row r="35" customHeight="1" spans="1:7">
      <c r="A35" s="37"/>
      <c r="B35" s="37"/>
      <c r="C35" s="37"/>
      <c r="D35" s="37"/>
      <c r="E35" s="37"/>
      <c r="F35" s="37"/>
      <c r="G35" s="37"/>
    </row>
    <row r="36" customHeight="1" spans="1:7">
      <c r="A36" s="37"/>
      <c r="B36" s="37"/>
      <c r="C36" s="37"/>
      <c r="D36" s="37"/>
      <c r="E36" s="37"/>
      <c r="F36" s="37"/>
      <c r="G36" s="37"/>
    </row>
    <row r="37" spans="1:7">
      <c r="A37" s="14" t="s">
        <v>20</v>
      </c>
      <c r="B37" s="14"/>
      <c r="C37" s="14"/>
      <c r="D37" s="14"/>
      <c r="E37" s="14" t="s">
        <v>21</v>
      </c>
      <c r="F37" s="14"/>
      <c r="G37" s="14"/>
    </row>
    <row r="38" spans="1:7">
      <c r="A38" s="14" t="s">
        <v>22</v>
      </c>
      <c r="B38" s="20">
        <f>F11-F31</f>
        <v>0.00639656774560151</v>
      </c>
      <c r="C38" s="20"/>
      <c r="D38" s="20"/>
      <c r="E38" s="14" t="s">
        <v>23</v>
      </c>
      <c r="F38" s="20">
        <f>B14*(0.105^2+0.12^2)/2</f>
        <v>0.006279975</v>
      </c>
      <c r="G38" s="20"/>
    </row>
    <row r="39" spans="1:7">
      <c r="A39" s="14"/>
      <c r="B39" s="20"/>
      <c r="C39" s="20"/>
      <c r="D39" s="20"/>
      <c r="E39" s="14"/>
      <c r="F39" s="20"/>
      <c r="G39" s="20"/>
    </row>
    <row r="40" customHeight="1" spans="1:7">
      <c r="A40" s="14" t="s">
        <v>24</v>
      </c>
      <c r="B40" s="20">
        <f>SQRT(B11^2+B31^2)</f>
        <v>0.00018248246193198</v>
      </c>
      <c r="C40" s="20"/>
      <c r="D40" s="20"/>
      <c r="E40" s="14" t="s">
        <v>25</v>
      </c>
      <c r="F40" s="20">
        <f>F38</f>
        <v>0.006279975</v>
      </c>
      <c r="G40" s="20">
        <f>SQRT((((0.12^2+0.105^2)^2)/4)*0.0000001^2+((B14*0.12)^2)*0.00002^2+((B14*0.105)^2)*0.00002^2)</f>
        <v>1.57538812236114e-6</v>
      </c>
    </row>
    <row r="41" customHeight="1" spans="1:7">
      <c r="A41" s="14"/>
      <c r="B41" s="20"/>
      <c r="C41" s="20"/>
      <c r="D41" s="20"/>
      <c r="E41" s="14"/>
      <c r="F41" s="20"/>
      <c r="G41" s="20"/>
    </row>
    <row r="42" customHeight="1" spans="1:7">
      <c r="A42" s="37" t="s">
        <v>26</v>
      </c>
      <c r="B42" s="37"/>
      <c r="C42" s="37"/>
      <c r="D42" s="37"/>
      <c r="E42" s="37"/>
      <c r="F42" s="37"/>
      <c r="G42" s="37"/>
    </row>
    <row r="43" spans="1:7">
      <c r="A43" s="37"/>
      <c r="B43" s="37"/>
      <c r="C43" s="37"/>
      <c r="D43" s="37"/>
      <c r="E43" s="37"/>
      <c r="F43" s="37"/>
      <c r="G43" s="37"/>
    </row>
    <row r="44" spans="1:7">
      <c r="A44" s="37"/>
      <c r="B44" s="37"/>
      <c r="C44" s="37"/>
      <c r="D44" s="37"/>
      <c r="E44" s="37"/>
      <c r="F44" s="37"/>
      <c r="G44" s="37"/>
    </row>
  </sheetData>
  <mergeCells count="37">
    <mergeCell ref="B8:D8"/>
    <mergeCell ref="F8:G8"/>
    <mergeCell ref="B9:D9"/>
    <mergeCell ref="F9:G9"/>
    <mergeCell ref="B10:C10"/>
    <mergeCell ref="B14:G14"/>
    <mergeCell ref="B28:D28"/>
    <mergeCell ref="F28:G28"/>
    <mergeCell ref="B29:D29"/>
    <mergeCell ref="F29:G29"/>
    <mergeCell ref="B30:C30"/>
    <mergeCell ref="A37:D37"/>
    <mergeCell ref="E37:G37"/>
    <mergeCell ref="A11:A13"/>
    <mergeCell ref="A18:A20"/>
    <mergeCell ref="A31:A33"/>
    <mergeCell ref="A38:A39"/>
    <mergeCell ref="A40:A41"/>
    <mergeCell ref="E11:E13"/>
    <mergeCell ref="E31:E33"/>
    <mergeCell ref="E38:E39"/>
    <mergeCell ref="E40:E41"/>
    <mergeCell ref="F11:F13"/>
    <mergeCell ref="F31:F33"/>
    <mergeCell ref="F40:F41"/>
    <mergeCell ref="G11:G13"/>
    <mergeCell ref="G31:G33"/>
    <mergeCell ref="G40:G41"/>
    <mergeCell ref="A34:G36"/>
    <mergeCell ref="B31:D33"/>
    <mergeCell ref="B11:D13"/>
    <mergeCell ref="A15:G17"/>
    <mergeCell ref="B18:G20"/>
    <mergeCell ref="A42:G44"/>
    <mergeCell ref="B38:D39"/>
    <mergeCell ref="F38:G39"/>
    <mergeCell ref="B40:D41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4"/>
  </sheetPr>
  <dimension ref="A1:I25"/>
  <sheetViews>
    <sheetView tabSelected="1" workbookViewId="0">
      <selection activeCell="J19" sqref="J19"/>
    </sheetView>
  </sheetViews>
  <sheetFormatPr defaultColWidth="9" defaultRowHeight="13.5"/>
  <cols>
    <col min="1" max="1" width="13.625" customWidth="1"/>
    <col min="2" max="4" width="10.875" customWidth="1"/>
    <col min="5" max="5" width="13.75" customWidth="1"/>
    <col min="6" max="6" width="10.375" customWidth="1"/>
    <col min="7" max="7" width="10.125" customWidth="1"/>
    <col min="8" max="8" width="10.25" customWidth="1"/>
    <col min="9" max="9" width="10.5" customWidth="1"/>
  </cols>
  <sheetData>
    <row r="1" customHeight="1" spans="1:9">
      <c r="A1" s="37" t="s">
        <v>27</v>
      </c>
      <c r="B1" s="37"/>
      <c r="C1" s="37"/>
      <c r="D1" s="37"/>
      <c r="E1" s="37"/>
      <c r="F1" s="37"/>
      <c r="G1" s="37"/>
      <c r="H1" s="37"/>
      <c r="I1" s="37"/>
    </row>
    <row r="2" customHeight="1" spans="1:9">
      <c r="A2" s="37"/>
      <c r="B2" s="37"/>
      <c r="C2" s="37"/>
      <c r="D2" s="37"/>
      <c r="E2" s="37"/>
      <c r="F2" s="37"/>
      <c r="G2" s="37"/>
      <c r="H2" s="37"/>
      <c r="I2" s="37"/>
    </row>
    <row r="3" customHeight="1" spans="1:9">
      <c r="A3" s="37"/>
      <c r="B3" s="37"/>
      <c r="C3" s="37"/>
      <c r="D3" s="37"/>
      <c r="E3" s="37"/>
      <c r="F3" s="37"/>
      <c r="G3" s="37"/>
      <c r="H3" s="37"/>
      <c r="I3" s="37"/>
    </row>
    <row r="4" spans="1:9">
      <c r="A4" s="14" t="s">
        <v>28</v>
      </c>
      <c r="B4" s="15">
        <v>0.483</v>
      </c>
      <c r="C4" s="16"/>
      <c r="D4" s="16"/>
      <c r="E4" s="16"/>
      <c r="F4" s="16"/>
      <c r="G4" s="16"/>
      <c r="H4" s="16"/>
      <c r="I4" s="17"/>
    </row>
    <row r="5" spans="1:9">
      <c r="A5" s="14" t="s">
        <v>29</v>
      </c>
      <c r="B5" s="14">
        <v>0.015</v>
      </c>
      <c r="C5" s="14">
        <v>0.02</v>
      </c>
      <c r="D5" s="14">
        <v>0.025</v>
      </c>
      <c r="E5" s="14">
        <v>0.03</v>
      </c>
      <c r="F5" s="14">
        <v>0.035</v>
      </c>
      <c r="G5" s="14">
        <v>0.04</v>
      </c>
      <c r="H5" s="14">
        <v>0.045</v>
      </c>
      <c r="I5" s="14">
        <v>0.05</v>
      </c>
    </row>
    <row r="6" spans="1:9">
      <c r="A6" s="14" t="s">
        <v>30</v>
      </c>
      <c r="B6" s="19">
        <v>9.0352</v>
      </c>
      <c r="C6" s="19">
        <v>7.823</v>
      </c>
      <c r="D6" s="19">
        <v>6.8366</v>
      </c>
      <c r="E6" s="19">
        <v>6.1871</v>
      </c>
      <c r="F6" s="19">
        <v>5.7922</v>
      </c>
      <c r="G6" s="19">
        <v>5.3055</v>
      </c>
      <c r="H6" s="19">
        <v>5.0868</v>
      </c>
      <c r="I6" s="19">
        <v>4.7593</v>
      </c>
    </row>
    <row r="7" spans="1:9">
      <c r="A7" s="14" t="s">
        <v>31</v>
      </c>
      <c r="B7" s="38">
        <f t="shared" ref="B7:I7" si="0">1/(B6^2)</f>
        <v>0.0122496719753439</v>
      </c>
      <c r="C7" s="38">
        <f>1/(C6^2)</f>
        <v>0.0163400484341912</v>
      </c>
      <c r="D7" s="38">
        <f>1/(D6^2)</f>
        <v>0.0213953629704885</v>
      </c>
      <c r="E7" s="38">
        <f>1/(E6^2)</f>
        <v>0.0261231611263927</v>
      </c>
      <c r="F7" s="38">
        <f>1/(F6^2)</f>
        <v>0.0298066317063412</v>
      </c>
      <c r="G7" s="38">
        <f>1/(G6^2)</f>
        <v>0.0355260859567327</v>
      </c>
      <c r="H7" s="38">
        <f>1/(H6^2)</f>
        <v>0.0386465450616335</v>
      </c>
      <c r="I7" s="38">
        <f>1/(I6^2)</f>
        <v>0.0441482850142414</v>
      </c>
    </row>
    <row r="8" spans="1:9">
      <c r="A8" s="14" t="s">
        <v>32</v>
      </c>
      <c r="B8" s="14" t="s">
        <v>33</v>
      </c>
      <c r="C8" s="20">
        <f>SLOPE(B5:I5,B7:I7)</f>
        <v>1.10062576773069</v>
      </c>
      <c r="D8" s="20"/>
      <c r="E8" s="14" t="s">
        <v>34</v>
      </c>
      <c r="F8" s="20">
        <f>(C8*9.8*0.025)/(16*3.14)</f>
        <v>0.00536730320648922</v>
      </c>
      <c r="G8" s="20"/>
      <c r="H8" s="20"/>
      <c r="I8" s="14" t="s">
        <v>35</v>
      </c>
    </row>
    <row r="9" spans="1:9">
      <c r="A9" s="14"/>
      <c r="B9" s="14" t="s">
        <v>36</v>
      </c>
      <c r="C9" s="20">
        <f>CORREL(B5:I5,B7:I7)</f>
        <v>0.999078872522932</v>
      </c>
      <c r="D9" s="20"/>
      <c r="E9" s="14"/>
      <c r="F9" s="20"/>
      <c r="G9" s="20"/>
      <c r="H9" s="20"/>
      <c r="I9" s="20">
        <f>INTERCEPT(B5:I5,B7:I7)</f>
        <v>0.00165003862590581</v>
      </c>
    </row>
    <row r="10" spans="1:9">
      <c r="A10" s="37" t="s">
        <v>37</v>
      </c>
      <c r="B10" s="37"/>
      <c r="C10" s="37"/>
      <c r="D10" s="37"/>
      <c r="E10" s="37"/>
      <c r="F10" s="37"/>
      <c r="G10" s="37"/>
      <c r="H10" s="37"/>
      <c r="I10" s="37"/>
    </row>
    <row r="11" spans="1:9">
      <c r="A11" s="37"/>
      <c r="B11" s="37"/>
      <c r="C11" s="37"/>
      <c r="D11" s="37"/>
      <c r="E11" s="37"/>
      <c r="F11" s="37"/>
      <c r="G11" s="37"/>
      <c r="H11" s="37"/>
      <c r="I11" s="37"/>
    </row>
    <row r="12" spans="1:9">
      <c r="A12" s="37"/>
      <c r="B12" s="37"/>
      <c r="C12" s="37"/>
      <c r="D12" s="37"/>
      <c r="E12" s="37"/>
      <c r="F12" s="37"/>
      <c r="G12" s="37"/>
      <c r="H12" s="37"/>
      <c r="I12" s="37"/>
    </row>
    <row r="13" spans="1:9">
      <c r="A13" s="14" t="s">
        <v>29</v>
      </c>
      <c r="B13" s="14">
        <v>0.015</v>
      </c>
      <c r="C13" s="14">
        <v>0.02</v>
      </c>
      <c r="D13" s="14">
        <v>0.025</v>
      </c>
      <c r="E13" s="14">
        <v>0.03</v>
      </c>
      <c r="F13" s="14">
        <v>0.035</v>
      </c>
      <c r="G13" s="14">
        <v>0.04</v>
      </c>
      <c r="H13" s="14">
        <v>0.045</v>
      </c>
      <c r="I13" s="14">
        <v>0.05</v>
      </c>
    </row>
    <row r="14" spans="1:9">
      <c r="A14" s="14" t="s">
        <v>30</v>
      </c>
      <c r="B14" s="19">
        <v>5.6954</v>
      </c>
      <c r="C14" s="19">
        <v>4.8765</v>
      </c>
      <c r="D14" s="19">
        <v>4.3577</v>
      </c>
      <c r="E14" s="19">
        <v>3.9268</v>
      </c>
      <c r="F14" s="19">
        <v>3.5656</v>
      </c>
      <c r="G14" s="19">
        <v>3.3821</v>
      </c>
      <c r="H14" s="19">
        <v>3.1274</v>
      </c>
      <c r="I14" s="19">
        <v>3.0101</v>
      </c>
    </row>
    <row r="15" spans="1:9">
      <c r="A15" s="14" t="s">
        <v>31</v>
      </c>
      <c r="B15" s="38">
        <f t="shared" ref="B15:I15" si="1">1/(B14^2)</f>
        <v>0.0308284392435875</v>
      </c>
      <c r="C15" s="38">
        <f>1/(C14^2)</f>
        <v>0.0420516985895303</v>
      </c>
      <c r="D15" s="38">
        <f>1/(D14^2)</f>
        <v>0.0526605442145278</v>
      </c>
      <c r="E15" s="38">
        <f>1/(E14^2)</f>
        <v>0.0648518598304561</v>
      </c>
      <c r="F15" s="38">
        <f>1/(F14^2)</f>
        <v>0.0786565254032387</v>
      </c>
      <c r="G15" s="38">
        <f>1/(G14^2)</f>
        <v>0.0874232829329161</v>
      </c>
      <c r="H15" s="38">
        <f>1/(H14^2)</f>
        <v>0.102242894608568</v>
      </c>
      <c r="I15" s="38">
        <f>1/(I14^2)</f>
        <v>0.110366724222509</v>
      </c>
    </row>
    <row r="16" spans="1:9">
      <c r="A16" s="14" t="s">
        <v>32</v>
      </c>
      <c r="B16" s="14" t="s">
        <v>33</v>
      </c>
      <c r="C16" s="20">
        <f>SLOPE(B13:I13,B15:I15)</f>
        <v>0.42950052898032</v>
      </c>
      <c r="D16" s="20"/>
      <c r="E16" s="14" t="s">
        <v>38</v>
      </c>
      <c r="F16" s="20">
        <f>(C16*9.8*0.025)/(16*3.14)</f>
        <v>0.00209449899681884</v>
      </c>
      <c r="G16" s="20"/>
      <c r="H16" s="20"/>
      <c r="I16" s="14" t="s">
        <v>35</v>
      </c>
    </row>
    <row r="17" spans="1:9">
      <c r="A17" s="14"/>
      <c r="B17" s="14" t="s">
        <v>36</v>
      </c>
      <c r="C17" s="20">
        <f>CORREL(B13:I13,B15:I15)</f>
        <v>0.998944509791731</v>
      </c>
      <c r="D17" s="20"/>
      <c r="E17" s="14"/>
      <c r="F17" s="20"/>
      <c r="G17" s="20"/>
      <c r="H17" s="20"/>
      <c r="I17" s="20">
        <f>INTERCEPT(B13:I13,B15:I15)</f>
        <v>0.00194737415773338</v>
      </c>
    </row>
    <row r="18" customHeight="1" spans="1:9">
      <c r="A18" s="8" t="s">
        <v>39</v>
      </c>
      <c r="B18" s="9"/>
      <c r="C18" s="9"/>
      <c r="D18" s="9"/>
      <c r="E18" s="9"/>
      <c r="F18" s="9"/>
      <c r="G18" s="9"/>
      <c r="H18" s="9"/>
      <c r="I18" s="42"/>
    </row>
    <row r="19" customHeight="1" spans="1:9">
      <c r="A19" s="12"/>
      <c r="B19" s="13"/>
      <c r="C19" s="13"/>
      <c r="D19" s="13"/>
      <c r="E19" s="13"/>
      <c r="F19" s="13"/>
      <c r="G19" s="13"/>
      <c r="H19" s="13"/>
      <c r="I19" s="43"/>
    </row>
    <row r="20" customHeight="1" spans="1:9">
      <c r="A20" s="21" t="s">
        <v>40</v>
      </c>
      <c r="B20" s="22">
        <f>F8-F16</f>
        <v>0.00327280420967038</v>
      </c>
      <c r="C20" s="22"/>
      <c r="D20" s="22"/>
      <c r="E20" s="21" t="s">
        <v>41</v>
      </c>
      <c r="F20" s="22">
        <f>(B4*0.12^2)/2</f>
        <v>0.0034776</v>
      </c>
      <c r="G20" s="22"/>
      <c r="H20" s="22"/>
      <c r="I20" s="22"/>
    </row>
    <row r="21" spans="1:9">
      <c r="A21" s="23"/>
      <c r="B21" s="24"/>
      <c r="C21" s="24"/>
      <c r="D21" s="24"/>
      <c r="E21" s="23"/>
      <c r="F21" s="24"/>
      <c r="G21" s="24"/>
      <c r="H21" s="24"/>
      <c r="I21" s="24"/>
    </row>
    <row r="22" customHeight="1" spans="1:9">
      <c r="A22" s="25" t="s">
        <v>15</v>
      </c>
      <c r="B22" s="39" t="s">
        <v>42</v>
      </c>
      <c r="C22" s="39"/>
      <c r="D22" s="39"/>
      <c r="E22" s="39"/>
      <c r="F22" s="39"/>
      <c r="G22" s="39"/>
      <c r="H22" s="39"/>
      <c r="I22" s="39"/>
    </row>
    <row r="23" spans="1:9">
      <c r="A23" s="29"/>
      <c r="B23" s="40"/>
      <c r="C23" s="40"/>
      <c r="D23" s="40"/>
      <c r="E23" s="40"/>
      <c r="F23" s="40"/>
      <c r="G23" s="40"/>
      <c r="H23" s="40"/>
      <c r="I23" s="40"/>
    </row>
    <row r="24" spans="1:9">
      <c r="A24" s="29"/>
      <c r="B24" s="40"/>
      <c r="C24" s="40"/>
      <c r="D24" s="40"/>
      <c r="E24" s="40"/>
      <c r="F24" s="40"/>
      <c r="G24" s="40"/>
      <c r="H24" s="40"/>
      <c r="I24" s="40"/>
    </row>
    <row r="25" spans="1:9">
      <c r="A25" s="33"/>
      <c r="B25" s="41"/>
      <c r="C25" s="41"/>
      <c r="D25" s="41"/>
      <c r="E25" s="41"/>
      <c r="F25" s="41"/>
      <c r="G25" s="41"/>
      <c r="H25" s="41"/>
      <c r="I25" s="41"/>
    </row>
  </sheetData>
  <mergeCells count="20">
    <mergeCell ref="B4:I4"/>
    <mergeCell ref="C8:D8"/>
    <mergeCell ref="C9:D9"/>
    <mergeCell ref="C16:D16"/>
    <mergeCell ref="C17:D17"/>
    <mergeCell ref="A8:A9"/>
    <mergeCell ref="A16:A17"/>
    <mergeCell ref="A20:A21"/>
    <mergeCell ref="A22:A25"/>
    <mergeCell ref="E8:E9"/>
    <mergeCell ref="E16:E17"/>
    <mergeCell ref="E20:E21"/>
    <mergeCell ref="A1:I3"/>
    <mergeCell ref="F8:H9"/>
    <mergeCell ref="B22:I25"/>
    <mergeCell ref="A18:I19"/>
    <mergeCell ref="F20:I21"/>
    <mergeCell ref="B20:D21"/>
    <mergeCell ref="A10:I12"/>
    <mergeCell ref="F16:H17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2"/>
  </sheetPr>
  <dimension ref="A1:G26"/>
  <sheetViews>
    <sheetView topLeftCell="A35" workbookViewId="0">
      <selection activeCell="I22" sqref="I22"/>
    </sheetView>
  </sheetViews>
  <sheetFormatPr defaultColWidth="9" defaultRowHeight="13.5" outlineLevelCol="6"/>
  <cols>
    <col min="1" max="1" width="12.875" customWidth="1"/>
    <col min="2" max="3" width="13.75" customWidth="1"/>
    <col min="4" max="4" width="13.5" customWidth="1"/>
    <col min="5" max="5" width="13.125" customWidth="1"/>
    <col min="6" max="6" width="14.5" customWidth="1"/>
    <col min="7" max="7" width="14.375" customWidth="1"/>
  </cols>
  <sheetData>
    <row r="1" customHeight="1" spans="1:7">
      <c r="A1" s="8" t="s">
        <v>43</v>
      </c>
      <c r="B1" s="9"/>
      <c r="C1" s="9"/>
      <c r="D1" s="9"/>
      <c r="E1" s="9"/>
      <c r="F1" s="9"/>
      <c r="G1" s="9"/>
    </row>
    <row r="2" customHeight="1" spans="1:7">
      <c r="A2" s="10"/>
      <c r="B2" s="11"/>
      <c r="C2" s="11"/>
      <c r="D2" s="11"/>
      <c r="E2" s="11"/>
      <c r="F2" s="11"/>
      <c r="G2" s="11"/>
    </row>
    <row r="3" customHeight="1" spans="1:7">
      <c r="A3" s="12"/>
      <c r="B3" s="13"/>
      <c r="C3" s="13"/>
      <c r="D3" s="13"/>
      <c r="E3" s="13"/>
      <c r="F3" s="13"/>
      <c r="G3" s="13"/>
    </row>
    <row r="4" spans="1:7">
      <c r="A4" s="14" t="s">
        <v>44</v>
      </c>
      <c r="B4" s="15">
        <v>0.378</v>
      </c>
      <c r="C4" s="16"/>
      <c r="D4" s="16"/>
      <c r="E4" s="16"/>
      <c r="F4" s="16"/>
      <c r="G4" s="17"/>
    </row>
    <row r="5" spans="1:7">
      <c r="A5" s="18"/>
      <c r="B5" s="14" t="s">
        <v>0</v>
      </c>
      <c r="C5" s="14" t="s">
        <v>1</v>
      </c>
      <c r="D5" s="14" t="s">
        <v>2</v>
      </c>
      <c r="E5" s="14" t="s">
        <v>3</v>
      </c>
      <c r="F5" s="14" t="s">
        <v>4</v>
      </c>
      <c r="G5" s="14" t="s">
        <v>5</v>
      </c>
    </row>
    <row r="6" spans="1:7">
      <c r="A6" s="14">
        <v>1</v>
      </c>
      <c r="B6" s="19">
        <v>2.7451</v>
      </c>
      <c r="C6" s="19">
        <v>5.8914</v>
      </c>
      <c r="D6" s="19">
        <v>1.25679</v>
      </c>
      <c r="E6" s="19">
        <v>0.8213</v>
      </c>
      <c r="F6" s="19">
        <v>3.3486</v>
      </c>
      <c r="G6" s="19">
        <v>-0.11462</v>
      </c>
    </row>
    <row r="7" spans="1:7">
      <c r="A7" s="14">
        <v>2</v>
      </c>
      <c r="B7" s="19">
        <v>2.8522</v>
      </c>
      <c r="C7" s="19">
        <v>6.0122</v>
      </c>
      <c r="D7" s="19">
        <v>1.25149</v>
      </c>
      <c r="E7" s="19">
        <v>0.8167</v>
      </c>
      <c r="F7" s="19">
        <v>3.3279</v>
      </c>
      <c r="G7" s="19">
        <v>-0.11249</v>
      </c>
    </row>
    <row r="8" spans="1:7">
      <c r="A8" s="14">
        <v>3</v>
      </c>
      <c r="B8" s="19">
        <v>2.5941</v>
      </c>
      <c r="C8" s="19">
        <v>5.7254</v>
      </c>
      <c r="D8" s="19">
        <v>1.25672</v>
      </c>
      <c r="E8" s="19">
        <v>0.8146</v>
      </c>
      <c r="F8" s="19">
        <v>3.3196</v>
      </c>
      <c r="G8" s="19">
        <v>-0.11353</v>
      </c>
    </row>
    <row r="9" spans="1:7">
      <c r="A9" s="14" t="s">
        <v>6</v>
      </c>
      <c r="B9" s="20">
        <f>AVERAGE(D6:D8)</f>
        <v>1.255</v>
      </c>
      <c r="C9" s="20"/>
      <c r="D9" s="20"/>
      <c r="E9" s="14" t="s">
        <v>7</v>
      </c>
      <c r="F9" s="20">
        <f>AVERAGE(G6:G8)</f>
        <v>-0.113546666666667</v>
      </c>
      <c r="G9" s="20"/>
    </row>
    <row r="10" spans="1:7">
      <c r="A10" s="14" t="s">
        <v>45</v>
      </c>
      <c r="B10" s="20">
        <f>(9.8*0.025*0.025)/(B9-F9)</f>
        <v>0.00447555070585828</v>
      </c>
      <c r="C10" s="20"/>
      <c r="D10" s="20"/>
      <c r="E10" s="20"/>
      <c r="F10" s="20"/>
      <c r="G10" s="20"/>
    </row>
    <row r="11" spans="1:7">
      <c r="A11" s="14"/>
      <c r="B11" s="20"/>
      <c r="C11" s="20"/>
      <c r="D11" s="20"/>
      <c r="E11" s="20"/>
      <c r="F11" s="20"/>
      <c r="G11" s="20"/>
    </row>
    <row r="12" spans="1:7">
      <c r="A12" s="8" t="s">
        <v>46</v>
      </c>
      <c r="B12" s="9"/>
      <c r="C12" s="9"/>
      <c r="D12" s="9"/>
      <c r="E12" s="9"/>
      <c r="F12" s="9"/>
      <c r="G12" s="9"/>
    </row>
    <row r="13" spans="1:7">
      <c r="A13" s="10"/>
      <c r="B13" s="11"/>
      <c r="C13" s="11"/>
      <c r="D13" s="11"/>
      <c r="E13" s="11"/>
      <c r="F13" s="11"/>
      <c r="G13" s="11"/>
    </row>
    <row r="14" spans="1:7">
      <c r="A14" s="12"/>
      <c r="B14" s="13"/>
      <c r="C14" s="13"/>
      <c r="D14" s="13"/>
      <c r="E14" s="13"/>
      <c r="F14" s="13"/>
      <c r="G14" s="13"/>
    </row>
    <row r="15" spans="1:7">
      <c r="A15" s="18"/>
      <c r="B15" s="14" t="s">
        <v>0</v>
      </c>
      <c r="C15" s="14" t="s">
        <v>1</v>
      </c>
      <c r="D15" s="14" t="s">
        <v>2</v>
      </c>
      <c r="E15" s="14" t="s">
        <v>3</v>
      </c>
      <c r="F15" s="14" t="s">
        <v>4</v>
      </c>
      <c r="G15" s="14" t="s">
        <v>5</v>
      </c>
    </row>
    <row r="16" spans="1:7">
      <c r="A16" s="14">
        <v>1</v>
      </c>
      <c r="B16" s="19">
        <v>2.6771</v>
      </c>
      <c r="C16" s="19">
        <v>5.8657</v>
      </c>
      <c r="D16" s="19">
        <v>1.21538</v>
      </c>
      <c r="E16" s="19">
        <v>0.834</v>
      </c>
      <c r="F16" s="19">
        <v>3.3994</v>
      </c>
      <c r="G16" s="19">
        <v>-0.10954</v>
      </c>
    </row>
    <row r="17" spans="1:7">
      <c r="A17" s="14">
        <v>2</v>
      </c>
      <c r="B17" s="19">
        <v>2.6661</v>
      </c>
      <c r="C17" s="19">
        <v>5.861</v>
      </c>
      <c r="D17" s="19">
        <v>1.20907</v>
      </c>
      <c r="E17" s="19">
        <v>0.8379</v>
      </c>
      <c r="F17" s="19">
        <v>3.4155</v>
      </c>
      <c r="G17" s="19">
        <v>-0.10885</v>
      </c>
    </row>
    <row r="18" spans="1:7">
      <c r="A18" s="14">
        <v>3</v>
      </c>
      <c r="B18" s="19">
        <v>2.7197</v>
      </c>
      <c r="C18" s="19">
        <v>5.9298</v>
      </c>
      <c r="D18" s="19">
        <v>1.20128</v>
      </c>
      <c r="E18" s="19">
        <v>0.8406</v>
      </c>
      <c r="F18" s="19">
        <v>3.4265</v>
      </c>
      <c r="G18" s="19">
        <v>-0.10814</v>
      </c>
    </row>
    <row r="19" spans="1:7">
      <c r="A19" s="14" t="s">
        <v>6</v>
      </c>
      <c r="B19" s="20">
        <f>AVERAGE(D16:D18)</f>
        <v>1.20857666666667</v>
      </c>
      <c r="C19" s="20"/>
      <c r="D19" s="20"/>
      <c r="E19" s="14" t="s">
        <v>7</v>
      </c>
      <c r="F19" s="20">
        <f>AVERAGE(G16:G18)</f>
        <v>-0.108843333333333</v>
      </c>
      <c r="G19" s="20"/>
    </row>
    <row r="20" spans="1:7">
      <c r="A20" s="14" t="s">
        <v>47</v>
      </c>
      <c r="B20" s="20">
        <f>(9.8*0.025*0.025)/(B19-F19)</f>
        <v>0.00464923866344826</v>
      </c>
      <c r="C20" s="20"/>
      <c r="D20" s="20"/>
      <c r="E20" s="20"/>
      <c r="F20" s="20"/>
      <c r="G20" s="20"/>
    </row>
    <row r="21" spans="1:7">
      <c r="A21" s="14"/>
      <c r="B21" s="20"/>
      <c r="C21" s="20"/>
      <c r="D21" s="20"/>
      <c r="E21" s="20"/>
      <c r="F21" s="20"/>
      <c r="G21" s="20"/>
    </row>
    <row r="22" spans="1:7">
      <c r="A22" s="21" t="s">
        <v>48</v>
      </c>
      <c r="B22" s="21" t="s">
        <v>49</v>
      </c>
      <c r="C22" s="22">
        <f>B20-B10</f>
        <v>0.000173687957589972</v>
      </c>
      <c r="D22" s="22"/>
      <c r="E22" s="21" t="s">
        <v>50</v>
      </c>
      <c r="F22" s="22">
        <f>B4*0.025^2</f>
        <v>0.00023625</v>
      </c>
      <c r="G22" s="22"/>
    </row>
    <row r="23" spans="1:7">
      <c r="A23" s="23"/>
      <c r="B23" s="23"/>
      <c r="C23" s="24"/>
      <c r="D23" s="24"/>
      <c r="E23" s="23"/>
      <c r="F23" s="24"/>
      <c r="G23" s="24"/>
    </row>
    <row r="24" customHeight="1" spans="1:7">
      <c r="A24" s="25" t="s">
        <v>15</v>
      </c>
      <c r="B24" s="26" t="s">
        <v>16</v>
      </c>
      <c r="C24" s="27"/>
      <c r="D24" s="27"/>
      <c r="E24" s="27"/>
      <c r="F24" s="27"/>
      <c r="G24" s="28"/>
    </row>
    <row r="25" spans="1:7">
      <c r="A25" s="29"/>
      <c r="B25" s="30"/>
      <c r="C25" s="31"/>
      <c r="D25" s="31"/>
      <c r="E25" s="31"/>
      <c r="F25" s="31"/>
      <c r="G25" s="32"/>
    </row>
    <row r="26" spans="1:7">
      <c r="A26" s="33"/>
      <c r="B26" s="34"/>
      <c r="C26" s="35"/>
      <c r="D26" s="35"/>
      <c r="E26" s="35"/>
      <c r="F26" s="35"/>
      <c r="G26" s="36"/>
    </row>
  </sheetData>
  <mergeCells count="18">
    <mergeCell ref="B4:G4"/>
    <mergeCell ref="B9:D9"/>
    <mergeCell ref="F9:G9"/>
    <mergeCell ref="B19:D19"/>
    <mergeCell ref="F19:G19"/>
    <mergeCell ref="A10:A11"/>
    <mergeCell ref="A20:A21"/>
    <mergeCell ref="A22:A23"/>
    <mergeCell ref="A24:A26"/>
    <mergeCell ref="B22:B23"/>
    <mergeCell ref="E22:E23"/>
    <mergeCell ref="A1:G3"/>
    <mergeCell ref="B10:G11"/>
    <mergeCell ref="B24:G26"/>
    <mergeCell ref="A12:G14"/>
    <mergeCell ref="B20:G21"/>
    <mergeCell ref="C22:D23"/>
    <mergeCell ref="F22:G23"/>
  </mergeCells>
  <pageMargins left="0.699305555555556" right="0.699305555555556" top="0.75" bottom="0.75" header="0.3" footer="0.3"/>
  <pageSetup paperSize="9" orientation="portrait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>
    <tabColor indexed="46"/>
  </sheetPr>
  <dimension ref="A1:G20"/>
  <sheetViews>
    <sheetView workbookViewId="0">
      <selection activeCell="C30" sqref="C30"/>
    </sheetView>
  </sheetViews>
  <sheetFormatPr defaultColWidth="9" defaultRowHeight="13.5" outlineLevelCol="6"/>
  <sheetData>
    <row r="1" spans="1:7">
      <c r="A1" s="1" t="s">
        <v>51</v>
      </c>
      <c r="B1" s="1"/>
      <c r="C1" s="1"/>
      <c r="D1" s="1"/>
      <c r="E1" s="1"/>
      <c r="F1" s="1"/>
      <c r="G1" s="1"/>
    </row>
    <row r="2" customHeight="1" spans="1:7">
      <c r="A2" s="2" t="s">
        <v>52</v>
      </c>
      <c r="B2" s="3"/>
      <c r="C2" s="3"/>
      <c r="D2" s="3"/>
      <c r="E2" s="3"/>
      <c r="F2" s="3"/>
      <c r="G2" s="4"/>
    </row>
    <row r="3" spans="1:7">
      <c r="A3" s="2"/>
      <c r="B3" s="3"/>
      <c r="C3" s="3"/>
      <c r="D3" s="3"/>
      <c r="E3" s="3"/>
      <c r="F3" s="3"/>
      <c r="G3" s="4"/>
    </row>
    <row r="4" spans="1:7">
      <c r="A4" s="2"/>
      <c r="B4" s="3"/>
      <c r="C4" s="3"/>
      <c r="D4" s="3"/>
      <c r="E4" s="3"/>
      <c r="F4" s="3"/>
      <c r="G4" s="4"/>
    </row>
    <row r="5" spans="1:7">
      <c r="A5" s="2"/>
      <c r="B5" s="3"/>
      <c r="C5" s="3"/>
      <c r="D5" s="3"/>
      <c r="E5" s="3"/>
      <c r="F5" s="3"/>
      <c r="G5" s="4"/>
    </row>
    <row r="6" spans="1:7">
      <c r="A6" s="2"/>
      <c r="B6" s="3"/>
      <c r="C6" s="3"/>
      <c r="D6" s="3"/>
      <c r="E6" s="3"/>
      <c r="F6" s="3"/>
      <c r="G6" s="4"/>
    </row>
    <row r="7" spans="1:7">
      <c r="A7" s="2"/>
      <c r="B7" s="3"/>
      <c r="C7" s="3"/>
      <c r="D7" s="3"/>
      <c r="E7" s="3"/>
      <c r="F7" s="3"/>
      <c r="G7" s="4"/>
    </row>
    <row r="8" spans="1:7">
      <c r="A8" s="2"/>
      <c r="B8" s="3"/>
      <c r="C8" s="3"/>
      <c r="D8" s="3"/>
      <c r="E8" s="3"/>
      <c r="F8" s="3"/>
      <c r="G8" s="4"/>
    </row>
    <row r="9" spans="1:7">
      <c r="A9" s="2"/>
      <c r="B9" s="3"/>
      <c r="C9" s="3"/>
      <c r="D9" s="3"/>
      <c r="E9" s="3"/>
      <c r="F9" s="3"/>
      <c r="G9" s="4"/>
    </row>
    <row r="10" spans="1:7">
      <c r="A10" s="2"/>
      <c r="B10" s="3"/>
      <c r="C10" s="3"/>
      <c r="D10" s="3"/>
      <c r="E10" s="3"/>
      <c r="F10" s="3"/>
      <c r="G10" s="4"/>
    </row>
    <row r="11" spans="1:7">
      <c r="A11" s="5" t="s">
        <v>53</v>
      </c>
      <c r="B11" s="6"/>
      <c r="C11" s="6"/>
      <c r="D11" s="6"/>
      <c r="E11" s="6"/>
      <c r="F11" s="6"/>
      <c r="G11" s="7"/>
    </row>
    <row r="12" spans="1:7">
      <c r="A12" s="2" t="s">
        <v>54</v>
      </c>
      <c r="B12" s="3"/>
      <c r="C12" s="3"/>
      <c r="D12" s="3"/>
      <c r="E12" s="3"/>
      <c r="F12" s="3"/>
      <c r="G12" s="4"/>
    </row>
    <row r="13" spans="1:7">
      <c r="A13" s="2"/>
      <c r="B13" s="3"/>
      <c r="C13" s="3"/>
      <c r="D13" s="3"/>
      <c r="E13" s="3"/>
      <c r="F13" s="3"/>
      <c r="G13" s="4"/>
    </row>
    <row r="14" spans="1:7">
      <c r="A14" s="2"/>
      <c r="B14" s="3"/>
      <c r="C14" s="3"/>
      <c r="D14" s="3"/>
      <c r="E14" s="3"/>
      <c r="F14" s="3"/>
      <c r="G14" s="4"/>
    </row>
    <row r="15" spans="1:7">
      <c r="A15" s="2"/>
      <c r="B15" s="3"/>
      <c r="C15" s="3"/>
      <c r="D15" s="3"/>
      <c r="E15" s="3"/>
      <c r="F15" s="3"/>
      <c r="G15" s="4"/>
    </row>
    <row r="16" spans="1:7">
      <c r="A16" s="2"/>
      <c r="B16" s="3"/>
      <c r="C16" s="3"/>
      <c r="D16" s="3"/>
      <c r="E16" s="3"/>
      <c r="F16" s="3"/>
      <c r="G16" s="4"/>
    </row>
    <row r="17" spans="1:7">
      <c r="A17" s="2"/>
      <c r="B17" s="3"/>
      <c r="C17" s="3"/>
      <c r="D17" s="3"/>
      <c r="E17" s="3"/>
      <c r="F17" s="3"/>
      <c r="G17" s="4"/>
    </row>
    <row r="18" spans="1:7">
      <c r="A18" s="2"/>
      <c r="B18" s="3"/>
      <c r="C18" s="3"/>
      <c r="D18" s="3"/>
      <c r="E18" s="3"/>
      <c r="F18" s="3"/>
      <c r="G18" s="4"/>
    </row>
    <row r="19" spans="1:7">
      <c r="A19" s="2"/>
      <c r="B19" s="3"/>
      <c r="C19" s="3"/>
      <c r="D19" s="3"/>
      <c r="E19" s="3"/>
      <c r="F19" s="3"/>
      <c r="G19" s="4"/>
    </row>
    <row r="20" spans="1:7">
      <c r="A20" s="2"/>
      <c r="B20" s="3"/>
      <c r="C20" s="3"/>
      <c r="D20" s="3"/>
      <c r="E20" s="3"/>
      <c r="F20" s="3"/>
      <c r="G20" s="4"/>
    </row>
  </sheetData>
  <mergeCells count="4">
    <mergeCell ref="A1:G1"/>
    <mergeCell ref="A11:G11"/>
    <mergeCell ref="A2:G10"/>
    <mergeCell ref="A12:G20"/>
  </mergeCells>
  <pageMargins left="0.699305555555556" right="0.699305555555556" top="0.75" bottom="0.75" header="0.3" footer="0.3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1、测量环对中心轴的转动惯量</vt:lpstr>
      <vt:lpstr>2、测量铝盘对中心轴的转动惯量</vt:lpstr>
      <vt:lpstr>3、验证平行轴定理</vt:lpstr>
      <vt:lpstr>思考题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liujun1000@126.com</cp:lastModifiedBy>
  <dcterms:created xsi:type="dcterms:W3CDTF">2014-06-04T19:00:24Z</dcterms:created>
  <dcterms:modified xsi:type="dcterms:W3CDTF">2014-06-04T20:36:22Z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2052-9.1.0.4468</vt:lpwstr>
  </property>
</Properties>
</file>