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mothy\Desktop\"/>
    </mc:Choice>
  </mc:AlternateContent>
  <xr:revisionPtr revIDLastSave="0" documentId="13_ncr:1_{F87994D6-2C3C-42F3-A0B5-21BE5D73CEEF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G16" i="1"/>
  <c r="G15" i="1"/>
  <c r="B21" i="1"/>
  <c r="B7" i="2"/>
  <c r="B6" i="2"/>
  <c r="F6" i="2"/>
  <c r="B5" i="2"/>
  <c r="B12" i="1"/>
  <c r="B19" i="1"/>
  <c r="B16" i="1"/>
  <c r="B15" i="1"/>
  <c r="B11" i="1"/>
  <c r="C13" i="1"/>
  <c r="D13" i="1"/>
  <c r="E13" i="1"/>
  <c r="B13" i="1"/>
  <c r="C12" i="1"/>
  <c r="D12" i="1"/>
  <c r="E12" i="1"/>
  <c r="I12" i="1"/>
  <c r="C11" i="1"/>
  <c r="D11" i="1"/>
  <c r="E11" i="1"/>
  <c r="C10" i="1"/>
  <c r="D10" i="1"/>
  <c r="E10" i="1"/>
  <c r="B10" i="1"/>
  <c r="C9" i="1"/>
  <c r="D9" i="1"/>
  <c r="E9" i="1"/>
  <c r="B9" i="1"/>
</calcChain>
</file>

<file path=xl/sharedStrings.xml><?xml version="1.0" encoding="utf-8"?>
<sst xmlns="http://schemas.openxmlformats.org/spreadsheetml/2006/main" count="35" uniqueCount="31">
  <si>
    <t>D(mm)</t>
    <phoneticPr fontId="1" type="noConversion"/>
  </si>
  <si>
    <t>H(mm)</t>
    <phoneticPr fontId="1" type="noConversion"/>
  </si>
  <si>
    <t>d(mm)</t>
    <phoneticPr fontId="1" type="noConversion"/>
  </si>
  <si>
    <t>h(mm)</t>
    <phoneticPr fontId="1" type="noConversion"/>
  </si>
  <si>
    <t>平均值(mm)</t>
    <phoneticPr fontId="1" type="noConversion"/>
  </si>
  <si>
    <t>实验标准偏差(mm)</t>
    <phoneticPr fontId="1" type="noConversion"/>
  </si>
  <si>
    <t>uA(mm)</t>
    <phoneticPr fontId="1" type="noConversion"/>
  </si>
  <si>
    <t>uB(mm)</t>
    <phoneticPr fontId="1" type="noConversion"/>
  </si>
  <si>
    <t>uC(mm)</t>
    <phoneticPr fontId="1" type="noConversion"/>
  </si>
  <si>
    <t>x拔(uC)(mm)</t>
    <phoneticPr fontId="1" type="noConversion"/>
  </si>
  <si>
    <t>V(uV)(mm3)</t>
    <phoneticPr fontId="1" type="noConversion"/>
  </si>
  <si>
    <t>△ins(g)</t>
    <phoneticPr fontId="1" type="noConversion"/>
  </si>
  <si>
    <t>k</t>
    <phoneticPr fontId="1" type="noConversion"/>
  </si>
  <si>
    <t>△ins(mm)</t>
    <phoneticPr fontId="1" type="noConversion"/>
  </si>
  <si>
    <t>V(mm3)</t>
    <phoneticPr fontId="1" type="noConversion"/>
  </si>
  <si>
    <t>uV(mm3)</t>
    <phoneticPr fontId="1" type="noConversion"/>
  </si>
  <si>
    <t>m(g)</t>
    <phoneticPr fontId="1" type="noConversion"/>
  </si>
  <si>
    <t>um(g)</t>
    <phoneticPr fontId="1" type="noConversion"/>
  </si>
  <si>
    <t>m(um)(g)</t>
    <phoneticPr fontId="1" type="noConversion"/>
  </si>
  <si>
    <t>t/℃</t>
    <phoneticPr fontId="1" type="noConversion"/>
  </si>
  <si>
    <t>ρ'</t>
    <phoneticPr fontId="1" type="noConversion"/>
  </si>
  <si>
    <t>m1(g)</t>
    <phoneticPr fontId="1" type="noConversion"/>
  </si>
  <si>
    <t>m2(g)</t>
    <phoneticPr fontId="1" type="noConversion"/>
  </si>
  <si>
    <t>m3(g)</t>
    <phoneticPr fontId="1" type="noConversion"/>
  </si>
  <si>
    <t>ρ(g/cm3)</t>
    <phoneticPr fontId="1" type="noConversion"/>
  </si>
  <si>
    <t>E(%)</t>
    <phoneticPr fontId="1" type="noConversion"/>
  </si>
  <si>
    <t>uρ)(g/cm3)</t>
    <phoneticPr fontId="1" type="noConversion"/>
  </si>
  <si>
    <t>ρ(uρ)(g/cm3)</t>
    <phoneticPr fontId="1" type="noConversion"/>
  </si>
  <si>
    <t>uρ(g/cm3)</t>
    <phoneticPr fontId="1" type="noConversion"/>
  </si>
  <si>
    <t>V(cm3)</t>
    <phoneticPr fontId="1" type="noConversion"/>
  </si>
  <si>
    <t>uV(cm3)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</si>
</sst>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24" sqref="F24"/>
    </sheetView>
  </sheetViews>
  <sheetFormatPr defaultRowHeight="14.15" x14ac:dyDescent="0.35"/>
  <cols>
    <col min="1" max="1" width="17" bestFit="1" customWidth="1"/>
    <col min="2" max="2" width="9.140625" customWidth="1"/>
    <col min="5" max="5" width="9.1406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</row>
    <row r="2" spans="1:9" x14ac:dyDescent="0.35">
      <c r="A2">
        <v>1</v>
      </c>
      <c r="B2">
        <v>25.38</v>
      </c>
      <c r="C2">
        <v>33</v>
      </c>
      <c r="D2">
        <v>14.94</v>
      </c>
      <c r="E2">
        <v>22</v>
      </c>
    </row>
    <row r="3" spans="1:9" x14ac:dyDescent="0.35">
      <c r="A3">
        <v>2</v>
      </c>
      <c r="B3">
        <v>25.36</v>
      </c>
      <c r="C3">
        <v>33.06</v>
      </c>
      <c r="D3">
        <v>14.92</v>
      </c>
      <c r="E3">
        <v>22.02</v>
      </c>
    </row>
    <row r="4" spans="1:9" x14ac:dyDescent="0.35">
      <c r="A4">
        <v>3</v>
      </c>
      <c r="B4">
        <v>25.36</v>
      </c>
      <c r="C4">
        <v>33.020000000000003</v>
      </c>
      <c r="D4">
        <v>14.94</v>
      </c>
      <c r="E4">
        <v>22.04</v>
      </c>
    </row>
    <row r="5" spans="1:9" x14ac:dyDescent="0.35">
      <c r="A5">
        <v>4</v>
      </c>
      <c r="B5">
        <v>25.32</v>
      </c>
      <c r="C5">
        <v>33.04</v>
      </c>
      <c r="D5">
        <v>14.94</v>
      </c>
      <c r="E5">
        <v>22.02</v>
      </c>
    </row>
    <row r="6" spans="1:9" x14ac:dyDescent="0.35">
      <c r="A6">
        <v>5</v>
      </c>
      <c r="B6">
        <v>25.34</v>
      </c>
      <c r="C6">
        <v>33.04</v>
      </c>
      <c r="D6">
        <v>14.96</v>
      </c>
      <c r="E6">
        <v>22.02</v>
      </c>
    </row>
    <row r="7" spans="1:9" x14ac:dyDescent="0.35">
      <c r="A7">
        <v>6</v>
      </c>
      <c r="B7">
        <v>25.36</v>
      </c>
      <c r="C7">
        <v>33.06</v>
      </c>
      <c r="D7">
        <v>14.94</v>
      </c>
      <c r="E7">
        <v>22.02</v>
      </c>
    </row>
    <row r="8" spans="1:9" x14ac:dyDescent="0.35">
      <c r="A8">
        <v>7</v>
      </c>
      <c r="B8">
        <v>25.36</v>
      </c>
      <c r="C8">
        <v>33.020000000000003</v>
      </c>
      <c r="D8">
        <v>14.94</v>
      </c>
      <c r="E8">
        <v>22.02</v>
      </c>
    </row>
    <row r="9" spans="1:9" x14ac:dyDescent="0.35">
      <c r="A9" t="s">
        <v>4</v>
      </c>
      <c r="B9">
        <f>AVERAGE(B2:B8)</f>
        <v>25.354285714285716</v>
      </c>
      <c r="C9">
        <f t="shared" ref="C9:E9" si="0">AVERAGE(C2:C8)</f>
        <v>33.034285714285716</v>
      </c>
      <c r="D9">
        <f t="shared" si="0"/>
        <v>14.939999999999998</v>
      </c>
      <c r="E9">
        <f t="shared" si="0"/>
        <v>22.020000000000003</v>
      </c>
    </row>
    <row r="10" spans="1:9" x14ac:dyDescent="0.35">
      <c r="A10" t="s">
        <v>5</v>
      </c>
      <c r="B10">
        <f>SQRT(VAR(B2:B8))</f>
        <v>1.9023794624226431E-2</v>
      </c>
      <c r="C10">
        <f>SQRT(VAR(C2:C8))</f>
        <v>2.2253945610567604E-2</v>
      </c>
      <c r="D10">
        <f>SQRT(VAR(D2:D8))</f>
        <v>1.1547005383792781E-2</v>
      </c>
      <c r="E10">
        <f>SQRT(VAR(E2:E8))</f>
        <v>1.154700538379227E-2</v>
      </c>
    </row>
    <row r="11" spans="1:9" x14ac:dyDescent="0.35">
      <c r="A11" t="s">
        <v>6</v>
      </c>
      <c r="B11">
        <f>B10/SQRT(7)</f>
        <v>7.1903185097815124E-3</v>
      </c>
      <c r="C11">
        <f t="shared" ref="C11:E11" si="1">C10/SQRT(7)</f>
        <v>8.4112008250741901E-3</v>
      </c>
      <c r="D11">
        <f t="shared" si="1"/>
        <v>4.3643578047199479E-3</v>
      </c>
      <c r="E11">
        <f t="shared" si="1"/>
        <v>4.3643578047197545E-3</v>
      </c>
    </row>
    <row r="12" spans="1:9" x14ac:dyDescent="0.35">
      <c r="A12" t="s">
        <v>7</v>
      </c>
      <c r="B12">
        <f>$G$12/$I$12</f>
        <v>1.1547005383792516E-2</v>
      </c>
      <c r="C12">
        <f t="shared" ref="C12:E12" si="2">$G$12/$I$12</f>
        <v>1.1547005383792516E-2</v>
      </c>
      <c r="D12">
        <f t="shared" si="2"/>
        <v>1.1547005383792516E-2</v>
      </c>
      <c r="E12">
        <f t="shared" si="2"/>
        <v>1.1547005383792516E-2</v>
      </c>
      <c r="F12" t="s">
        <v>13</v>
      </c>
      <c r="G12">
        <v>0.02</v>
      </c>
      <c r="H12" t="s">
        <v>12</v>
      </c>
      <c r="I12">
        <f>SQRT(3)</f>
        <v>1.7320508075688772</v>
      </c>
    </row>
    <row r="13" spans="1:9" x14ac:dyDescent="0.35">
      <c r="A13" t="s">
        <v>8</v>
      </c>
      <c r="B13">
        <f>SQRT(B11^2+B12^2)</f>
        <v>1.3602720816272014E-2</v>
      </c>
      <c r="C13">
        <f t="shared" ref="C13:E13" si="3">SQRT(C11^2+C12^2)</f>
        <v>1.4285714285714315E-2</v>
      </c>
      <c r="D13">
        <f t="shared" si="3"/>
        <v>1.2344267996967388E-2</v>
      </c>
      <c r="E13">
        <f t="shared" si="3"/>
        <v>1.234426799696732E-2</v>
      </c>
    </row>
    <row r="14" spans="1:9" x14ac:dyDescent="0.35">
      <c r="A14" t="s">
        <v>9</v>
      </c>
    </row>
    <row r="15" spans="1:9" x14ac:dyDescent="0.35">
      <c r="A15" t="s">
        <v>14</v>
      </c>
      <c r="B15" s="1">
        <f>PI()/4*(B9^2*C9-D9^2*E9)</f>
        <v>12818.334579721901</v>
      </c>
      <c r="C15" s="1"/>
      <c r="D15" s="1"/>
      <c r="E15" s="1"/>
      <c r="F15" t="s">
        <v>29</v>
      </c>
      <c r="G15">
        <f>B15/1000</f>
        <v>12.818334579721901</v>
      </c>
    </row>
    <row r="16" spans="1:9" x14ac:dyDescent="0.35">
      <c r="A16" t="s">
        <v>15</v>
      </c>
      <c r="B16" s="1">
        <f>PI()/4*SQRT((2*B9*C9)^2*B13^2+(B9^2)^2*C13^2+(2*D9*E9)^2*D13^2+(D9^2)^2*E13^2)</f>
        <v>20.437038168792668</v>
      </c>
      <c r="C16" s="1"/>
      <c r="D16" s="1"/>
      <c r="E16" s="1"/>
      <c r="F16" t="s">
        <v>30</v>
      </c>
      <c r="G16">
        <f>B16/1000</f>
        <v>2.0437038168792668E-2</v>
      </c>
    </row>
    <row r="17" spans="1:9" x14ac:dyDescent="0.35">
      <c r="A17" t="s">
        <v>10</v>
      </c>
      <c r="B17" s="1"/>
      <c r="C17" s="1"/>
      <c r="D17" s="1"/>
      <c r="E17" s="1"/>
    </row>
    <row r="18" spans="1:9" x14ac:dyDescent="0.35">
      <c r="A18" t="s">
        <v>16</v>
      </c>
      <c r="B18">
        <v>35.450000000000003</v>
      </c>
    </row>
    <row r="19" spans="1:9" x14ac:dyDescent="0.35">
      <c r="A19" t="s">
        <v>17</v>
      </c>
      <c r="B19">
        <f>G19/I19</f>
        <v>3.0395136778115502E-2</v>
      </c>
      <c r="F19" t="s">
        <v>11</v>
      </c>
      <c r="G19">
        <v>0.05</v>
      </c>
      <c r="H19" t="s">
        <v>12</v>
      </c>
      <c r="I19">
        <v>1.645</v>
      </c>
    </row>
    <row r="20" spans="1:9" x14ac:dyDescent="0.35">
      <c r="A20" t="s">
        <v>18</v>
      </c>
    </row>
    <row r="21" spans="1:9" x14ac:dyDescent="0.35">
      <c r="A21" t="s">
        <v>24</v>
      </c>
      <c r="B21">
        <f>1000*B18/B15</f>
        <v>2.7655698780152376</v>
      </c>
    </row>
    <row r="22" spans="1:9" x14ac:dyDescent="0.35">
      <c r="A22" t="s">
        <v>28</v>
      </c>
      <c r="B22">
        <f>B21*SQRT((1/B18)^2*B19^2+(1/G15)^2*G16^2)</f>
        <v>5.0064705773332661E-3</v>
      </c>
    </row>
    <row r="23" spans="1:9" x14ac:dyDescent="0.35">
      <c r="A23" t="s">
        <v>27</v>
      </c>
    </row>
  </sheetData>
  <mergeCells count="3">
    <mergeCell ref="B17:E17"/>
    <mergeCell ref="B15:E15"/>
    <mergeCell ref="B16:E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8643-2504-475C-8703-4CC7AB9D9A0B}">
  <dimension ref="A1:F8"/>
  <sheetViews>
    <sheetView tabSelected="1" workbookViewId="0">
      <selection activeCell="J9" sqref="J9"/>
    </sheetView>
  </sheetViews>
  <sheetFormatPr defaultRowHeight="14.15" x14ac:dyDescent="0.35"/>
  <cols>
    <col min="1" max="1" width="11.92578125" bestFit="1" customWidth="1"/>
  </cols>
  <sheetData>
    <row r="1" spans="1:6" x14ac:dyDescent="0.35">
      <c r="A1" t="s">
        <v>19</v>
      </c>
      <c r="B1" s="2">
        <v>25</v>
      </c>
      <c r="C1" t="s">
        <v>20</v>
      </c>
      <c r="D1">
        <v>0.99706899999999998</v>
      </c>
    </row>
    <row r="2" spans="1:6" x14ac:dyDescent="0.35">
      <c r="A2" t="s">
        <v>21</v>
      </c>
      <c r="B2" s="3">
        <v>10.8</v>
      </c>
    </row>
    <row r="3" spans="1:6" x14ac:dyDescent="0.35">
      <c r="A3" t="s">
        <v>22</v>
      </c>
      <c r="B3" s="3">
        <v>21.35</v>
      </c>
    </row>
    <row r="4" spans="1:6" x14ac:dyDescent="0.35">
      <c r="A4" t="s">
        <v>23</v>
      </c>
      <c r="B4" s="3">
        <v>9.1999999999999993</v>
      </c>
    </row>
    <row r="5" spans="1:6" x14ac:dyDescent="0.35">
      <c r="A5" t="s">
        <v>24</v>
      </c>
      <c r="B5">
        <f>B2*D1/(B3-B4)</f>
        <v>0.88628355555555549</v>
      </c>
    </row>
    <row r="6" spans="1:6" x14ac:dyDescent="0.35">
      <c r="A6" t="s">
        <v>25</v>
      </c>
      <c r="B6">
        <f>F6*SQRT((1/B2)^2+2*(1/(B3-B4))^2)</f>
        <v>4.5207550923739978E-3</v>
      </c>
      <c r="E6" t="s">
        <v>17</v>
      </c>
      <c r="F6">
        <f>0.05/1.645</f>
        <v>3.0395136778115502E-2</v>
      </c>
    </row>
    <row r="7" spans="1:6" x14ac:dyDescent="0.35">
      <c r="A7" t="s">
        <v>26</v>
      </c>
      <c r="B7">
        <f>B6*B5</f>
        <v>4.0066708970651101E-3</v>
      </c>
    </row>
    <row r="8" spans="1:6" x14ac:dyDescent="0.35">
      <c r="A8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2015-06-05T18:19:34Z</dcterms:created>
  <dcterms:modified xsi:type="dcterms:W3CDTF">2024-05-14T09:00:06Z</dcterms:modified>
</cp:coreProperties>
</file>