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Timothy\Desktop\学习资料\物理实验\物理实验B2（大二上）\各次实验报告\光的干涉\"/>
    </mc:Choice>
  </mc:AlternateContent>
  <xr:revisionPtr revIDLastSave="0" documentId="13_ncr:1_{6795BB58-48E7-4554-B0A2-3E1F93D52512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K12" i="1" s="1"/>
  <c r="D13" i="1"/>
  <c r="J3" i="1"/>
  <c r="H10" i="1"/>
  <c r="K14" i="1"/>
  <c r="I14" i="1"/>
  <c r="K7" i="1"/>
  <c r="I7" i="1"/>
  <c r="N10" i="1"/>
  <c r="G11" i="1"/>
  <c r="G12" i="1"/>
  <c r="G13" i="1"/>
  <c r="G14" i="1"/>
  <c r="D11" i="1"/>
  <c r="D12" i="1"/>
  <c r="D14" i="1"/>
  <c r="G10" i="1"/>
  <c r="I12" i="1" s="1"/>
  <c r="G4" i="1"/>
  <c r="G5" i="1"/>
  <c r="G6" i="1"/>
  <c r="G7" i="1"/>
  <c r="G3" i="1"/>
  <c r="K5" i="1" s="1"/>
  <c r="K3" i="1" s="1"/>
  <c r="F4" i="1"/>
  <c r="H3" i="1" s="1"/>
  <c r="F5" i="1"/>
  <c r="F6" i="1"/>
  <c r="F7" i="1"/>
  <c r="F3" i="1"/>
  <c r="I5" i="1" s="1"/>
  <c r="J10" i="1" l="1"/>
  <c r="L10" i="1" s="1"/>
  <c r="L3" i="1"/>
  <c r="I10" i="1"/>
  <c r="K10" i="1"/>
  <c r="M10" i="1" s="1"/>
  <c r="I3" i="1"/>
  <c r="M3" i="1" s="1"/>
</calcChain>
</file>

<file path=xl/sharedStrings.xml><?xml version="1.0" encoding="utf-8"?>
<sst xmlns="http://schemas.openxmlformats.org/spreadsheetml/2006/main" count="38" uniqueCount="37">
  <si>
    <t>X11</t>
    <phoneticPr fontId="1" type="noConversion"/>
  </si>
  <si>
    <t>X1</t>
    <phoneticPr fontId="1" type="noConversion"/>
  </si>
  <si>
    <t>X1'</t>
    <phoneticPr fontId="1" type="noConversion"/>
  </si>
  <si>
    <t>X11'</t>
    <phoneticPr fontId="1" type="noConversion"/>
  </si>
  <si>
    <t>D11</t>
    <phoneticPr fontId="1" type="noConversion"/>
  </si>
  <si>
    <t>D1</t>
    <phoneticPr fontId="1" type="noConversion"/>
  </si>
  <si>
    <t>X初</t>
    <phoneticPr fontId="1" type="noConversion"/>
  </si>
  <si>
    <t>X末</t>
    <phoneticPr fontId="1" type="noConversion"/>
  </si>
  <si>
    <t>Xi</t>
    <phoneticPr fontId="1" type="noConversion"/>
  </si>
  <si>
    <t>L初</t>
    <phoneticPr fontId="1" type="noConversion"/>
  </si>
  <si>
    <t>L末</t>
    <phoneticPr fontId="1" type="noConversion"/>
  </si>
  <si>
    <t>Li</t>
    <phoneticPr fontId="1" type="noConversion"/>
  </si>
  <si>
    <t>uR</t>
    <phoneticPr fontId="1" type="noConversion"/>
  </si>
  <si>
    <t>L拔</t>
    <phoneticPr fontId="1" type="noConversion"/>
  </si>
  <si>
    <t>X拔</t>
    <phoneticPr fontId="1" type="noConversion"/>
  </si>
  <si>
    <t>uL</t>
    <phoneticPr fontId="1" type="noConversion"/>
  </si>
  <si>
    <t>uX</t>
    <phoneticPr fontId="1" type="noConversion"/>
  </si>
  <si>
    <t>m-n</t>
    <phoneticPr fontId="1" type="noConversion"/>
  </si>
  <si>
    <t>△k</t>
    <phoneticPr fontId="1" type="noConversion"/>
  </si>
  <si>
    <t>单位：mm</t>
    <phoneticPr fontId="1" type="noConversion"/>
  </si>
  <si>
    <t>λ（单位：nm）</t>
    <phoneticPr fontId="1" type="noConversion"/>
  </si>
  <si>
    <t>D11拔</t>
    <phoneticPr fontId="1" type="noConversion"/>
  </si>
  <si>
    <t>D1拔</t>
    <phoneticPr fontId="1" type="noConversion"/>
  </si>
  <si>
    <t>uD1</t>
    <phoneticPr fontId="1" type="noConversion"/>
  </si>
  <si>
    <t>R（单位：mm）</t>
    <phoneticPr fontId="1" type="noConversion"/>
  </si>
  <si>
    <t>uD11</t>
    <phoneticPr fontId="1" type="noConversion"/>
  </si>
  <si>
    <t>uD11A</t>
    <phoneticPr fontId="1" type="noConversion"/>
  </si>
  <si>
    <t>uD11B</t>
    <phoneticPr fontId="1" type="noConversion"/>
  </si>
  <si>
    <t>uD1A</t>
    <phoneticPr fontId="1" type="noConversion"/>
  </si>
  <si>
    <t>uD1B</t>
    <phoneticPr fontId="1" type="noConversion"/>
  </si>
  <si>
    <t>△</t>
    <phoneticPr fontId="1" type="noConversion"/>
  </si>
  <si>
    <t>uLA</t>
    <phoneticPr fontId="1" type="noConversion"/>
  </si>
  <si>
    <t>uLB</t>
    <phoneticPr fontId="1" type="noConversion"/>
  </si>
  <si>
    <t>uXA</t>
    <phoneticPr fontId="1" type="noConversion"/>
  </si>
  <si>
    <t>uXB</t>
    <phoneticPr fontId="1" type="noConversion"/>
  </si>
  <si>
    <t>D（单位：mm）</t>
    <phoneticPr fontId="1" type="noConversion"/>
  </si>
  <si>
    <t>uD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</si>
</sst>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selection activeCell="D10" sqref="D10"/>
    </sheetView>
  </sheetViews>
  <sheetFormatPr defaultRowHeight="14.15" x14ac:dyDescent="0.35"/>
  <cols>
    <col min="12" max="12" width="14.92578125" bestFit="1" customWidth="1"/>
    <col min="13" max="13" width="14.2109375" bestFit="1" customWidth="1"/>
  </cols>
  <sheetData>
    <row r="1" spans="1:17" x14ac:dyDescent="0.35">
      <c r="I1" t="s">
        <v>19</v>
      </c>
    </row>
    <row r="2" spans="1:17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21</v>
      </c>
      <c r="I2" t="s">
        <v>25</v>
      </c>
      <c r="J2" t="s">
        <v>22</v>
      </c>
      <c r="K2" t="s">
        <v>23</v>
      </c>
      <c r="L2" t="s">
        <v>24</v>
      </c>
      <c r="M2" t="s">
        <v>12</v>
      </c>
    </row>
    <row r="3" spans="1:17" x14ac:dyDescent="0.35">
      <c r="A3">
        <v>1</v>
      </c>
      <c r="B3">
        <v>27.638999999999999</v>
      </c>
      <c r="C3">
        <v>26.219000000000001</v>
      </c>
      <c r="D3">
        <v>23.869</v>
      </c>
      <c r="E3">
        <v>22.449000000000002</v>
      </c>
      <c r="F3">
        <f>ABS(B3-E3)</f>
        <v>5.1899999999999977</v>
      </c>
      <c r="G3">
        <f>ABS(C3-D3)</f>
        <v>2.3500000000000014</v>
      </c>
      <c r="H3">
        <f>AVERAGE(F3:F7)</f>
        <v>5.1920000000000002</v>
      </c>
      <c r="I3">
        <f>SQRT(I5^2+I7^2)</f>
        <v>3.6101708177502605E-3</v>
      </c>
      <c r="J3">
        <f>AVERAGE(G3:G7)</f>
        <v>2.3510000000000013</v>
      </c>
      <c r="K3">
        <f>SQRT(K5^2+K7^2)</f>
        <v>4.9023803741996552E-3</v>
      </c>
      <c r="L3">
        <f>(H3^2-J3^2)/(4*O9*N10)</f>
        <v>909.1151790259629</v>
      </c>
      <c r="M3">
        <f>SQRT(H3^2*I3^2+J3^2*K3^2)/(2*O9*N10)</f>
        <v>1.8669585686726506</v>
      </c>
    </row>
    <row r="4" spans="1:17" x14ac:dyDescent="0.35">
      <c r="A4">
        <v>2</v>
      </c>
      <c r="B4">
        <v>27.637</v>
      </c>
      <c r="C4">
        <v>26.228000000000002</v>
      </c>
      <c r="D4">
        <v>23.88</v>
      </c>
      <c r="E4">
        <v>22.446000000000002</v>
      </c>
      <c r="F4">
        <f t="shared" ref="F4:F7" si="0">ABS(B4-E4)</f>
        <v>5.1909999999999989</v>
      </c>
      <c r="G4">
        <f t="shared" ref="G4:G7" si="1">ABS(C4-D4)</f>
        <v>2.3480000000000025</v>
      </c>
      <c r="I4" t="s">
        <v>26</v>
      </c>
      <c r="K4" t="s">
        <v>28</v>
      </c>
    </row>
    <row r="5" spans="1:17" x14ac:dyDescent="0.35">
      <c r="A5">
        <v>3</v>
      </c>
      <c r="B5">
        <v>27.638000000000002</v>
      </c>
      <c r="C5">
        <v>26.22</v>
      </c>
      <c r="D5">
        <v>23.864999999999998</v>
      </c>
      <c r="E5">
        <v>22.443999999999999</v>
      </c>
      <c r="F5">
        <f t="shared" si="0"/>
        <v>5.1940000000000026</v>
      </c>
      <c r="G5">
        <f t="shared" si="1"/>
        <v>2.3550000000000004</v>
      </c>
      <c r="I5">
        <f>_xlfn.STDEV.S(F3:F7)/SQRT(COUNT(F3:F7))</f>
        <v>2.1679483388683989E-3</v>
      </c>
      <c r="K5">
        <f>_xlfn.STDEV.S(G3:G7)/SQRT(COUNT(G3:G7))</f>
        <v>3.962322551232373E-3</v>
      </c>
    </row>
    <row r="6" spans="1:17" x14ac:dyDescent="0.35">
      <c r="A6">
        <v>4</v>
      </c>
      <c r="B6">
        <v>27.638999999999999</v>
      </c>
      <c r="C6">
        <v>26.231000000000002</v>
      </c>
      <c r="D6">
        <v>23.867999999999999</v>
      </c>
      <c r="E6">
        <v>22.452999999999999</v>
      </c>
      <c r="F6">
        <f t="shared" si="0"/>
        <v>5.1859999999999999</v>
      </c>
      <c r="G6">
        <f t="shared" si="1"/>
        <v>2.3630000000000031</v>
      </c>
      <c r="I6" t="s">
        <v>27</v>
      </c>
      <c r="K6" t="s">
        <v>29</v>
      </c>
    </row>
    <row r="7" spans="1:17" x14ac:dyDescent="0.35">
      <c r="A7">
        <v>5</v>
      </c>
      <c r="B7">
        <v>27.64</v>
      </c>
      <c r="C7">
        <v>26.218</v>
      </c>
      <c r="D7">
        <v>23.879000000000001</v>
      </c>
      <c r="E7">
        <v>22.440999999999999</v>
      </c>
      <c r="F7">
        <f t="shared" si="0"/>
        <v>5.1990000000000016</v>
      </c>
      <c r="G7">
        <f t="shared" si="1"/>
        <v>2.3389999999999986</v>
      </c>
      <c r="I7">
        <f>$Q$9/SQRT(3)</f>
        <v>2.886751345948129E-3</v>
      </c>
      <c r="K7">
        <f>$Q$9/SQRT(3)</f>
        <v>2.886751345948129E-3</v>
      </c>
    </row>
    <row r="8" spans="1:17" x14ac:dyDescent="0.35">
      <c r="I8" t="s">
        <v>19</v>
      </c>
      <c r="N8" t="s">
        <v>20</v>
      </c>
      <c r="O8" t="s">
        <v>17</v>
      </c>
      <c r="P8" t="s">
        <v>18</v>
      </c>
      <c r="Q8" t="s">
        <v>30</v>
      </c>
    </row>
    <row r="9" spans="1:17" x14ac:dyDescent="0.35">
      <c r="B9" t="s">
        <v>6</v>
      </c>
      <c r="C9" t="s">
        <v>7</v>
      </c>
      <c r="D9" t="s">
        <v>8</v>
      </c>
      <c r="E9" t="s">
        <v>9</v>
      </c>
      <c r="F9" t="s">
        <v>10</v>
      </c>
      <c r="G9" t="s">
        <v>11</v>
      </c>
      <c r="H9" t="s">
        <v>13</v>
      </c>
      <c r="I9" t="s">
        <v>15</v>
      </c>
      <c r="J9" t="s">
        <v>14</v>
      </c>
      <c r="K9" t="s">
        <v>16</v>
      </c>
      <c r="L9" t="s">
        <v>35</v>
      </c>
      <c r="M9" t="s">
        <v>36</v>
      </c>
      <c r="N9">
        <v>589.29999999999995</v>
      </c>
      <c r="O9">
        <v>10</v>
      </c>
      <c r="P9">
        <v>30</v>
      </c>
      <c r="Q9">
        <v>5.0000000000000001E-3</v>
      </c>
    </row>
    <row r="10" spans="1:17" x14ac:dyDescent="0.35">
      <c r="A10">
        <v>1</v>
      </c>
      <c r="B10">
        <v>15.108000000000001</v>
      </c>
      <c r="C10">
        <v>7.4710000000000001</v>
      </c>
      <c r="D10">
        <f>ABS(B10-C10)</f>
        <v>7.6370000000000005</v>
      </c>
      <c r="E10">
        <v>34.058999999999997</v>
      </c>
      <c r="F10">
        <v>6.6890000000000001</v>
      </c>
      <c r="G10">
        <f>ABS(E10-F10)</f>
        <v>27.369999999999997</v>
      </c>
      <c r="H10">
        <f>AVERAGE(G10:G14)</f>
        <v>27.359199999999998</v>
      </c>
      <c r="I10">
        <f>SQRT(I12^2+I14^2)</f>
        <v>4.6982266157914948E-3</v>
      </c>
      <c r="J10">
        <f>AVERAGE(D10:D14)</f>
        <v>7.7092000000000001</v>
      </c>
      <c r="K10">
        <f>SQRT(K12^2+K14^2)</f>
        <v>2.5075353104858873E-2</v>
      </c>
      <c r="L10">
        <f>(H10*N10)/(2*J10)*P9</f>
        <v>3.1370524619934614E-2</v>
      </c>
      <c r="M10">
        <f>N10/2*P9*SQRT(I10^2/J10^2+H10^2*K10^2/J10^4)</f>
        <v>1.0217953959317572E-4</v>
      </c>
      <c r="N10">
        <f>N9/1000000</f>
        <v>5.8929999999999996E-4</v>
      </c>
    </row>
    <row r="11" spans="1:17" x14ac:dyDescent="0.35">
      <c r="A11">
        <v>2</v>
      </c>
      <c r="B11">
        <v>22.805</v>
      </c>
      <c r="C11">
        <v>15.108000000000001</v>
      </c>
      <c r="D11">
        <f t="shared" ref="D11:D14" si="2">ABS(B11-C11)</f>
        <v>7.6969999999999992</v>
      </c>
      <c r="E11">
        <v>34.06</v>
      </c>
      <c r="F11">
        <v>6.7</v>
      </c>
      <c r="G11">
        <f t="shared" ref="G11:G14" si="3">ABS(E11-F11)</f>
        <v>27.360000000000003</v>
      </c>
      <c r="I11" t="s">
        <v>31</v>
      </c>
      <c r="K11" t="s">
        <v>33</v>
      </c>
    </row>
    <row r="12" spans="1:17" x14ac:dyDescent="0.35">
      <c r="A12">
        <v>3</v>
      </c>
      <c r="B12">
        <v>30.532</v>
      </c>
      <c r="C12">
        <v>22.805</v>
      </c>
      <c r="D12">
        <f t="shared" si="2"/>
        <v>7.7270000000000003</v>
      </c>
      <c r="E12">
        <v>34.067999999999998</v>
      </c>
      <c r="F12">
        <v>6.72</v>
      </c>
      <c r="G12">
        <f t="shared" si="3"/>
        <v>27.347999999999999</v>
      </c>
      <c r="I12">
        <f>_xlfn.STDEV.S(G10:G14)/SQRT(COUNT(G10:G14))</f>
        <v>3.7067505985698941E-3</v>
      </c>
      <c r="K12">
        <f>_xlfn.STDEV.S(D10:D14)/SQRT(COUNT(D10:D14))</f>
        <v>2.4908633041578622E-2</v>
      </c>
    </row>
    <row r="13" spans="1:17" x14ac:dyDescent="0.35">
      <c r="A13">
        <v>4</v>
      </c>
      <c r="B13">
        <v>23.06</v>
      </c>
      <c r="C13">
        <v>30.85</v>
      </c>
      <c r="D13">
        <f t="shared" si="2"/>
        <v>7.7900000000000027</v>
      </c>
      <c r="E13">
        <v>34.058</v>
      </c>
      <c r="F13">
        <v>6.7030000000000003</v>
      </c>
      <c r="G13">
        <f t="shared" si="3"/>
        <v>27.355</v>
      </c>
      <c r="I13" t="s">
        <v>32</v>
      </c>
      <c r="K13" t="s">
        <v>34</v>
      </c>
    </row>
    <row r="14" spans="1:17" x14ac:dyDescent="0.35">
      <c r="A14">
        <v>5</v>
      </c>
      <c r="B14">
        <v>15.365</v>
      </c>
      <c r="C14">
        <v>23.06</v>
      </c>
      <c r="D14">
        <f t="shared" si="2"/>
        <v>7.6949999999999985</v>
      </c>
      <c r="E14">
        <v>34.070999999999998</v>
      </c>
      <c r="F14">
        <v>6.7080000000000002</v>
      </c>
      <c r="G14">
        <f t="shared" si="3"/>
        <v>27.363</v>
      </c>
      <c r="I14">
        <f>$Q$9/SQRT(3)</f>
        <v>2.886751345948129E-3</v>
      </c>
      <c r="K14">
        <f>$Q$9/SQRT(3)</f>
        <v>2.886751345948129E-3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</dc:creator>
  <cp:lastModifiedBy>墨霏 陈</cp:lastModifiedBy>
  <dcterms:created xsi:type="dcterms:W3CDTF">2015-06-05T18:19:34Z</dcterms:created>
  <dcterms:modified xsi:type="dcterms:W3CDTF">2024-10-13T08:35:13Z</dcterms:modified>
</cp:coreProperties>
</file>