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othy\Desktop\学习资料\物理实验\物理实验B2（大二上）\各次实验报告\弗兰克赫兹实验\"/>
    </mc:Choice>
  </mc:AlternateContent>
  <xr:revisionPtr revIDLastSave="0" documentId="13_ncr:1_{B772B99C-386B-4CC1-AD9D-C49F823FCE1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G9" i="1"/>
  <c r="F9" i="1"/>
  <c r="E9" i="1"/>
  <c r="D9" i="1"/>
  <c r="C9" i="1"/>
  <c r="H8" i="1"/>
  <c r="J4" i="1"/>
  <c r="I4" i="1"/>
  <c r="D4" i="1"/>
  <c r="E4" i="1"/>
  <c r="F4" i="1"/>
  <c r="G4" i="1"/>
  <c r="C4" i="1"/>
  <c r="H3" i="1"/>
  <c r="M4" i="1"/>
  <c r="I9" i="1" l="1"/>
  <c r="J9" i="1" s="1"/>
  <c r="N9" i="1" s="1"/>
  <c r="N4" i="1"/>
</calcChain>
</file>

<file path=xl/sharedStrings.xml><?xml version="1.0" encoding="utf-8"?>
<sst xmlns="http://schemas.openxmlformats.org/spreadsheetml/2006/main" count="17" uniqueCount="10">
  <si>
    <t>波谷</t>
    <phoneticPr fontId="1" type="noConversion"/>
  </si>
  <si>
    <t>IP</t>
    <phoneticPr fontId="1" type="noConversion"/>
  </si>
  <si>
    <t>VG2K</t>
    <phoneticPr fontId="1" type="noConversion"/>
  </si>
  <si>
    <t>△VG2K</t>
    <phoneticPr fontId="1" type="noConversion"/>
  </si>
  <si>
    <t>k</t>
    <phoneticPr fontId="1" type="noConversion"/>
  </si>
  <si>
    <t>uA</t>
    <phoneticPr fontId="1" type="noConversion"/>
  </si>
  <si>
    <t>uB</t>
    <phoneticPr fontId="1" type="noConversion"/>
  </si>
  <si>
    <t>uC(VG2K)</t>
    <phoneticPr fontId="1" type="noConversion"/>
  </si>
  <si>
    <t>U0</t>
    <phoneticPr fontId="1" type="noConversion"/>
  </si>
  <si>
    <t>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</si>
</sst>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B1" workbookViewId="0">
      <selection activeCell="K18" sqref="K18"/>
    </sheetView>
  </sheetViews>
  <sheetFormatPr defaultRowHeight="14.15" x14ac:dyDescent="0.35"/>
  <sheetData>
    <row r="1" spans="1:14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4" x14ac:dyDescent="0.35">
      <c r="A2" t="s">
        <v>1</v>
      </c>
      <c r="B2">
        <v>2.2000000000000002</v>
      </c>
      <c r="C2">
        <v>1.4</v>
      </c>
      <c r="D2">
        <v>1.1000000000000001</v>
      </c>
      <c r="E2">
        <v>1.3</v>
      </c>
      <c r="F2">
        <v>2</v>
      </c>
      <c r="G2">
        <v>3</v>
      </c>
      <c r="H2" t="s">
        <v>8</v>
      </c>
    </row>
    <row r="3" spans="1:14" x14ac:dyDescent="0.35">
      <c r="A3" t="s">
        <v>2</v>
      </c>
      <c r="B3">
        <v>22</v>
      </c>
      <c r="C3">
        <v>34</v>
      </c>
      <c r="D3">
        <v>46</v>
      </c>
      <c r="E3">
        <v>59</v>
      </c>
      <c r="F3">
        <v>71</v>
      </c>
      <c r="G3">
        <v>84</v>
      </c>
      <c r="H3">
        <f>(2/COUNT(B3:G3))^2*(SUM(E3:G3)-SUM(B3:D3))</f>
        <v>12.444444444444443</v>
      </c>
      <c r="I3" t="s">
        <v>9</v>
      </c>
      <c r="J3" t="s">
        <v>5</v>
      </c>
      <c r="K3" t="s">
        <v>3</v>
      </c>
      <c r="L3" t="s">
        <v>4</v>
      </c>
      <c r="M3" t="s">
        <v>6</v>
      </c>
      <c r="N3" t="s">
        <v>7</v>
      </c>
    </row>
    <row r="4" spans="1:14" x14ac:dyDescent="0.35">
      <c r="C4">
        <f>C3-B3</f>
        <v>12</v>
      </c>
      <c r="D4">
        <f t="shared" ref="D4:G4" si="0">D3-C3</f>
        <v>12</v>
      </c>
      <c r="E4">
        <f t="shared" si="0"/>
        <v>13</v>
      </c>
      <c r="F4">
        <f t="shared" si="0"/>
        <v>12</v>
      </c>
      <c r="G4">
        <f t="shared" si="0"/>
        <v>13</v>
      </c>
      <c r="I4">
        <f>_xlfn.STDEV.S(C4:G4)</f>
        <v>0.54772255750516607</v>
      </c>
      <c r="J4">
        <f>I4/SQRT(COUNT(C4:G4))</f>
        <v>0.24494897427831777</v>
      </c>
      <c r="K4">
        <v>1</v>
      </c>
      <c r="L4">
        <v>1.645</v>
      </c>
      <c r="M4">
        <f>K4/L4</f>
        <v>0.60790273556231</v>
      </c>
      <c r="N4">
        <f>SQRT(J4^2+M4^2)</f>
        <v>0.65539738777640832</v>
      </c>
    </row>
    <row r="6" spans="1:14" x14ac:dyDescent="0.35"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14" x14ac:dyDescent="0.35">
      <c r="B7">
        <v>2.2000000000000002</v>
      </c>
      <c r="C7">
        <v>1.4</v>
      </c>
      <c r="D7">
        <v>1.1000000000000001</v>
      </c>
      <c r="E7">
        <v>1.3</v>
      </c>
      <c r="F7">
        <v>2</v>
      </c>
      <c r="G7">
        <v>3</v>
      </c>
      <c r="H7" t="s">
        <v>8</v>
      </c>
    </row>
    <row r="8" spans="1:14" x14ac:dyDescent="0.35">
      <c r="B8">
        <v>21.3</v>
      </c>
      <c r="C8">
        <v>32</v>
      </c>
      <c r="D8">
        <v>43.8</v>
      </c>
      <c r="E8">
        <v>56</v>
      </c>
      <c r="F8">
        <v>68.7</v>
      </c>
      <c r="G8">
        <v>81.599999999999994</v>
      </c>
      <c r="H8">
        <f>(2/COUNT(B8:G8))^2*(SUM(E8:G8)-SUM(B8:D8))</f>
        <v>12.133333333333335</v>
      </c>
      <c r="I8" t="s">
        <v>9</v>
      </c>
      <c r="J8" t="s">
        <v>5</v>
      </c>
      <c r="K8" t="s">
        <v>3</v>
      </c>
      <c r="L8" t="s">
        <v>4</v>
      </c>
      <c r="M8" t="s">
        <v>6</v>
      </c>
      <c r="N8" t="s">
        <v>7</v>
      </c>
    </row>
    <row r="9" spans="1:14" x14ac:dyDescent="0.35">
      <c r="C9">
        <f>C8-B8</f>
        <v>10.7</v>
      </c>
      <c r="D9">
        <f t="shared" ref="D9" si="1">D8-C8</f>
        <v>11.799999999999997</v>
      </c>
      <c r="E9">
        <f t="shared" ref="E9" si="2">E8-D8</f>
        <v>12.200000000000003</v>
      </c>
      <c r="F9">
        <f t="shared" ref="F9" si="3">F8-E8</f>
        <v>12.700000000000003</v>
      </c>
      <c r="G9">
        <f t="shared" ref="G9" si="4">G8-F8</f>
        <v>12.899999999999991</v>
      </c>
      <c r="I9">
        <f>_xlfn.STDEV.S(C9:G9)</f>
        <v>0.87349871207689733</v>
      </c>
      <c r="J9">
        <f>I9/SQRT(COUNT(C9:G9))</f>
        <v>0.39064049969249176</v>
      </c>
      <c r="K9">
        <v>1</v>
      </c>
      <c r="L9">
        <v>1.645</v>
      </c>
      <c r="M9">
        <f>K9/L9</f>
        <v>0.60790273556231</v>
      </c>
      <c r="N9">
        <f>SQRT(J9^2+M9^2)</f>
        <v>0.72259652358985194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墨霏 陈</cp:lastModifiedBy>
  <dcterms:created xsi:type="dcterms:W3CDTF">2015-06-05T18:19:34Z</dcterms:created>
  <dcterms:modified xsi:type="dcterms:W3CDTF">2024-09-30T09:39:03Z</dcterms:modified>
</cp:coreProperties>
</file>