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C37C3D85-9379-477A-BA65-BEF1EA78A051}" xr6:coauthVersionLast="47" xr6:coauthVersionMax="47" xr10:uidLastSave="{00000000-0000-0000-0000-000000000000}"/>
  <bookViews>
    <workbookView xWindow="-103" yWindow="-103" windowWidth="22149" windowHeight="13200" activeTab="4" xr2:uid="{00000000-000D-0000-FFFF-FFFF00000000}"/>
  </bookViews>
  <sheets>
    <sheet name="熵权法计算权重" sheetId="2" r:id="rId1"/>
    <sheet name="打分标准" sheetId="1" r:id="rId2"/>
    <sheet name="打分" sheetId="4" r:id="rId3"/>
    <sheet name="总分计算" sheetId="5" r:id="rId4"/>
    <sheet name="总分计算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" i="7"/>
  <c r="AB3" i="5" a="1"/>
  <c r="AB3" i="5" s="1"/>
  <c r="AB6" i="5" a="1"/>
  <c r="AB6" i="5" s="1"/>
  <c r="AB10" i="5" a="1"/>
  <c r="AB10" i="5" s="1"/>
  <c r="K4" i="1"/>
  <c r="M4" i="1"/>
  <c r="O4" i="1"/>
  <c r="L5" i="1"/>
  <c r="N5" i="1"/>
  <c r="P5" i="1"/>
  <c r="Q5" i="1"/>
  <c r="M6" i="1"/>
  <c r="Q6" i="1"/>
  <c r="R6" i="1"/>
  <c r="S6" i="1"/>
  <c r="L65" i="2"/>
  <c r="M63" i="2"/>
  <c r="N63" i="2"/>
  <c r="O63" i="2"/>
  <c r="P63" i="2"/>
  <c r="Q63" i="2"/>
  <c r="L63" i="2"/>
  <c r="M62" i="2"/>
  <c r="N62" i="2"/>
  <c r="O62" i="2"/>
  <c r="P62" i="2"/>
  <c r="Q62" i="2"/>
  <c r="L62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5" i="2"/>
  <c r="N45" i="2"/>
  <c r="O45" i="2"/>
  <c r="P45" i="2"/>
  <c r="Q45" i="2"/>
  <c r="M46" i="2"/>
  <c r="N46" i="2"/>
  <c r="O46" i="2"/>
  <c r="P46" i="2"/>
  <c r="Q46" i="2"/>
  <c r="M47" i="2"/>
  <c r="N47" i="2"/>
  <c r="O47" i="2"/>
  <c r="P47" i="2"/>
  <c r="Q47" i="2"/>
  <c r="M48" i="2"/>
  <c r="N48" i="2"/>
  <c r="O48" i="2"/>
  <c r="P48" i="2"/>
  <c r="Q48" i="2"/>
  <c r="M49" i="2"/>
  <c r="N49" i="2"/>
  <c r="O49" i="2"/>
  <c r="P49" i="2"/>
  <c r="Q49" i="2"/>
  <c r="M50" i="2"/>
  <c r="N50" i="2"/>
  <c r="O50" i="2"/>
  <c r="P50" i="2"/>
  <c r="Q50" i="2"/>
  <c r="M51" i="2"/>
  <c r="N51" i="2"/>
  <c r="O51" i="2"/>
  <c r="P51" i="2"/>
  <c r="Q51" i="2"/>
  <c r="M52" i="2"/>
  <c r="N52" i="2"/>
  <c r="O52" i="2"/>
  <c r="P52" i="2"/>
  <c r="Q52" i="2"/>
  <c r="M53" i="2"/>
  <c r="N53" i="2"/>
  <c r="O53" i="2"/>
  <c r="P53" i="2"/>
  <c r="Q53" i="2"/>
  <c r="M54" i="2"/>
  <c r="N54" i="2"/>
  <c r="O54" i="2"/>
  <c r="P54" i="2"/>
  <c r="Q54" i="2"/>
  <c r="M55" i="2"/>
  <c r="N55" i="2"/>
  <c r="O55" i="2"/>
  <c r="P55" i="2"/>
  <c r="Q55" i="2"/>
  <c r="M56" i="2"/>
  <c r="N56" i="2"/>
  <c r="O56" i="2"/>
  <c r="P56" i="2"/>
  <c r="Q56" i="2"/>
  <c r="M57" i="2"/>
  <c r="N57" i="2"/>
  <c r="O57" i="2"/>
  <c r="P57" i="2"/>
  <c r="Q57" i="2"/>
  <c r="M58" i="2"/>
  <c r="N58" i="2"/>
  <c r="O58" i="2"/>
  <c r="P58" i="2"/>
  <c r="Q58" i="2"/>
  <c r="M59" i="2"/>
  <c r="N59" i="2"/>
  <c r="O59" i="2"/>
  <c r="P59" i="2"/>
  <c r="Q59" i="2"/>
  <c r="M60" i="2"/>
  <c r="N60" i="2"/>
  <c r="O60" i="2"/>
  <c r="P60" i="2"/>
  <c r="Q60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42" i="2"/>
  <c r="K42" i="2"/>
  <c r="M22" i="2"/>
  <c r="R22" i="2"/>
  <c r="R42" i="2" s="1"/>
  <c r="S22" i="2"/>
  <c r="S42" i="2" s="1"/>
  <c r="M23" i="2"/>
  <c r="M24" i="2"/>
  <c r="Q24" i="2"/>
  <c r="M25" i="2"/>
  <c r="M26" i="2"/>
  <c r="M27" i="2"/>
  <c r="M28" i="2"/>
  <c r="M29" i="2"/>
  <c r="S29" i="2"/>
  <c r="S49" i="2" s="1"/>
  <c r="M30" i="2"/>
  <c r="M31" i="2"/>
  <c r="Q31" i="2"/>
  <c r="M32" i="2"/>
  <c r="M33" i="2"/>
  <c r="M34" i="2"/>
  <c r="M35" i="2"/>
  <c r="M36" i="2"/>
  <c r="M37" i="2"/>
  <c r="M38" i="2"/>
  <c r="R38" i="2"/>
  <c r="R58" i="2" s="1"/>
  <c r="S38" i="2"/>
  <c r="S58" i="2" s="1"/>
  <c r="M39" i="2"/>
  <c r="M40" i="2"/>
  <c r="Q40" i="2"/>
  <c r="L37" i="2"/>
  <c r="L38" i="2"/>
  <c r="L39" i="2"/>
  <c r="L40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22" i="2"/>
  <c r="N2" i="2"/>
  <c r="N22" i="2" s="1"/>
  <c r="O2" i="2"/>
  <c r="O22" i="2" s="1"/>
  <c r="P2" i="2"/>
  <c r="P40" i="2" s="1"/>
  <c r="Q2" i="2"/>
  <c r="Q22" i="2" s="1"/>
  <c r="R2" i="2"/>
  <c r="S2" i="2"/>
  <c r="T2" i="2"/>
  <c r="U2" i="2"/>
  <c r="N3" i="2"/>
  <c r="N26" i="2" s="1"/>
  <c r="O3" i="2"/>
  <c r="O23" i="2" s="1"/>
  <c r="P3" i="2"/>
  <c r="P23" i="2" s="1"/>
  <c r="Q3" i="2"/>
  <c r="Q23" i="2" s="1"/>
  <c r="R3" i="2"/>
  <c r="S3" i="2"/>
  <c r="T3" i="2"/>
  <c r="U3" i="2"/>
  <c r="N4" i="2"/>
  <c r="N24" i="2" s="1"/>
  <c r="O4" i="2"/>
  <c r="O24" i="2" s="1"/>
  <c r="P4" i="2"/>
  <c r="P24" i="2" s="1"/>
  <c r="Q4" i="2"/>
  <c r="R4" i="2"/>
  <c r="S4" i="2"/>
  <c r="T4" i="2"/>
  <c r="U4" i="2"/>
  <c r="N5" i="2"/>
  <c r="N25" i="2" s="1"/>
  <c r="O5" i="2"/>
  <c r="O25" i="2" s="1"/>
  <c r="P5" i="2"/>
  <c r="P25" i="2" s="1"/>
  <c r="Q5" i="2"/>
  <c r="Q25" i="2" s="1"/>
  <c r="R5" i="2"/>
  <c r="S5" i="2"/>
  <c r="T5" i="2"/>
  <c r="U5" i="2"/>
  <c r="N6" i="2"/>
  <c r="O6" i="2"/>
  <c r="O33" i="2" s="1"/>
  <c r="P6" i="2"/>
  <c r="P26" i="2" s="1"/>
  <c r="Q6" i="2"/>
  <c r="Q26" i="2" s="1"/>
  <c r="R6" i="2"/>
  <c r="S6" i="2"/>
  <c r="T6" i="2"/>
  <c r="U6" i="2"/>
  <c r="N7" i="2"/>
  <c r="N27" i="2" s="1"/>
  <c r="O7" i="2"/>
  <c r="O27" i="2" s="1"/>
  <c r="P7" i="2"/>
  <c r="P27" i="2" s="1"/>
  <c r="Q7" i="2"/>
  <c r="Q27" i="2" s="1"/>
  <c r="R7" i="2"/>
  <c r="S7" i="2"/>
  <c r="T7" i="2"/>
  <c r="U7" i="2"/>
  <c r="N8" i="2"/>
  <c r="N28" i="2" s="1"/>
  <c r="O8" i="2"/>
  <c r="O28" i="2" s="1"/>
  <c r="P8" i="2"/>
  <c r="P28" i="2" s="1"/>
  <c r="Q8" i="2"/>
  <c r="Q28" i="2" s="1"/>
  <c r="R8" i="2"/>
  <c r="S8" i="2"/>
  <c r="T8" i="2"/>
  <c r="U8" i="2"/>
  <c r="N9" i="2"/>
  <c r="N29" i="2" s="1"/>
  <c r="O9" i="2"/>
  <c r="O29" i="2" s="1"/>
  <c r="P9" i="2"/>
  <c r="P29" i="2" s="1"/>
  <c r="Q9" i="2"/>
  <c r="Q29" i="2" s="1"/>
  <c r="R9" i="2"/>
  <c r="S9" i="2"/>
  <c r="T9" i="2"/>
  <c r="T29" i="2" s="1"/>
  <c r="T49" i="2" s="1"/>
  <c r="U9" i="2"/>
  <c r="N10" i="2"/>
  <c r="N30" i="2" s="1"/>
  <c r="O10" i="2"/>
  <c r="O30" i="2" s="1"/>
  <c r="P10" i="2"/>
  <c r="P30" i="2" s="1"/>
  <c r="Q10" i="2"/>
  <c r="Q30" i="2" s="1"/>
  <c r="R10" i="2"/>
  <c r="S10" i="2"/>
  <c r="T10" i="2"/>
  <c r="U10" i="2"/>
  <c r="N11" i="2"/>
  <c r="N31" i="2" s="1"/>
  <c r="O11" i="2"/>
  <c r="O31" i="2" s="1"/>
  <c r="P11" i="2"/>
  <c r="P31" i="2" s="1"/>
  <c r="Q11" i="2"/>
  <c r="R11" i="2"/>
  <c r="R31" i="2" s="1"/>
  <c r="R51" i="2" s="1"/>
  <c r="S11" i="2"/>
  <c r="T11" i="2"/>
  <c r="U11" i="2"/>
  <c r="N12" i="2"/>
  <c r="N32" i="2" s="1"/>
  <c r="O12" i="2"/>
  <c r="O32" i="2" s="1"/>
  <c r="P12" i="2"/>
  <c r="P32" i="2" s="1"/>
  <c r="Q12" i="2"/>
  <c r="Q32" i="2" s="1"/>
  <c r="R12" i="2"/>
  <c r="S12" i="2"/>
  <c r="T12" i="2"/>
  <c r="U12" i="2"/>
  <c r="N13" i="2"/>
  <c r="N33" i="2" s="1"/>
  <c r="O13" i="2"/>
  <c r="P13" i="2"/>
  <c r="P33" i="2" s="1"/>
  <c r="Q13" i="2"/>
  <c r="Q33" i="2" s="1"/>
  <c r="R13" i="2"/>
  <c r="R33" i="2" s="1"/>
  <c r="R53" i="2" s="1"/>
  <c r="S13" i="2"/>
  <c r="T13" i="2"/>
  <c r="U13" i="2"/>
  <c r="N14" i="2"/>
  <c r="N34" i="2" s="1"/>
  <c r="O14" i="2"/>
  <c r="O34" i="2" s="1"/>
  <c r="P14" i="2"/>
  <c r="P34" i="2" s="1"/>
  <c r="Q14" i="2"/>
  <c r="Q34" i="2" s="1"/>
  <c r="R14" i="2"/>
  <c r="S14" i="2"/>
  <c r="T14" i="2"/>
  <c r="U14" i="2"/>
  <c r="N15" i="2"/>
  <c r="N35" i="2" s="1"/>
  <c r="O15" i="2"/>
  <c r="O35" i="2" s="1"/>
  <c r="P15" i="2"/>
  <c r="P35" i="2" s="1"/>
  <c r="Q15" i="2"/>
  <c r="Q35" i="2" s="1"/>
  <c r="R15" i="2"/>
  <c r="S15" i="2"/>
  <c r="T15" i="2"/>
  <c r="U15" i="2"/>
  <c r="N16" i="2"/>
  <c r="N36" i="2" s="1"/>
  <c r="O16" i="2"/>
  <c r="O36" i="2" s="1"/>
  <c r="P16" i="2"/>
  <c r="P36" i="2" s="1"/>
  <c r="Q16" i="2"/>
  <c r="Q36" i="2" s="1"/>
  <c r="R16" i="2"/>
  <c r="S16" i="2"/>
  <c r="T16" i="2"/>
  <c r="T36" i="2" s="1"/>
  <c r="T56" i="2" s="1"/>
  <c r="U16" i="2"/>
  <c r="N17" i="2"/>
  <c r="N37" i="2" s="1"/>
  <c r="O17" i="2"/>
  <c r="O37" i="2" s="1"/>
  <c r="P17" i="2"/>
  <c r="P37" i="2" s="1"/>
  <c r="Q17" i="2"/>
  <c r="Q37" i="2" s="1"/>
  <c r="R17" i="2"/>
  <c r="S17" i="2"/>
  <c r="T17" i="2"/>
  <c r="U17" i="2"/>
  <c r="N18" i="2"/>
  <c r="O18" i="2"/>
  <c r="P18" i="2"/>
  <c r="Q18" i="2"/>
  <c r="R18" i="2"/>
  <c r="S18" i="2"/>
  <c r="T18" i="2"/>
  <c r="U18" i="2"/>
  <c r="N19" i="2"/>
  <c r="O19" i="2"/>
  <c r="P19" i="2"/>
  <c r="Q19" i="2"/>
  <c r="R19" i="2"/>
  <c r="S19" i="2"/>
  <c r="T19" i="2"/>
  <c r="U19" i="2"/>
  <c r="N20" i="2"/>
  <c r="O20" i="2"/>
  <c r="P20" i="2"/>
  <c r="Q20" i="2"/>
  <c r="R20" i="2"/>
  <c r="S20" i="2"/>
  <c r="S40" i="2" s="1"/>
  <c r="S60" i="2" s="1"/>
  <c r="T20" i="2"/>
  <c r="U20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" i="2"/>
  <c r="U34" i="2" l="1"/>
  <c r="U54" i="2" s="1"/>
  <c r="U35" i="2"/>
  <c r="U55" i="2" s="1"/>
  <c r="U25" i="2"/>
  <c r="U45" i="2" s="1"/>
  <c r="T25" i="2"/>
  <c r="T45" i="2" s="1"/>
  <c r="S35" i="2"/>
  <c r="S55" i="2" s="1"/>
  <c r="S27" i="2"/>
  <c r="S47" i="2" s="1"/>
  <c r="S25" i="2"/>
  <c r="S45" i="2" s="1"/>
  <c r="S23" i="2"/>
  <c r="S43" i="2" s="1"/>
  <c r="S62" i="2" s="1"/>
  <c r="S63" i="2" s="1"/>
  <c r="U37" i="2"/>
  <c r="U57" i="2" s="1"/>
  <c r="U32" i="2"/>
  <c r="U52" i="2" s="1"/>
  <c r="U29" i="2"/>
  <c r="U49" i="2" s="1"/>
  <c r="T33" i="2"/>
  <c r="T53" i="2" s="1"/>
  <c r="T23" i="2"/>
  <c r="T43" i="2" s="1"/>
  <c r="S33" i="2"/>
  <c r="S53" i="2" s="1"/>
  <c r="R27" i="2"/>
  <c r="R47" i="2" s="1"/>
  <c r="U30" i="2"/>
  <c r="U50" i="2" s="1"/>
  <c r="U33" i="2"/>
  <c r="U53" i="2" s="1"/>
  <c r="T35" i="2"/>
  <c r="T55" i="2" s="1"/>
  <c r="T27" i="2"/>
  <c r="T47" i="2" s="1"/>
  <c r="S31" i="2"/>
  <c r="S51" i="2" s="1"/>
  <c r="R37" i="2"/>
  <c r="R57" i="2" s="1"/>
  <c r="R29" i="2"/>
  <c r="R49" i="2" s="1"/>
  <c r="R23" i="2"/>
  <c r="R43" i="2" s="1"/>
  <c r="R62" i="2" s="1"/>
  <c r="R63" i="2" s="1"/>
  <c r="U28" i="2"/>
  <c r="U48" i="2" s="1"/>
  <c r="U31" i="2"/>
  <c r="U51" i="2" s="1"/>
  <c r="U23" i="2"/>
  <c r="U43" i="2" s="1"/>
  <c r="T37" i="2"/>
  <c r="T57" i="2" s="1"/>
  <c r="S37" i="2"/>
  <c r="S57" i="2" s="1"/>
  <c r="R35" i="2"/>
  <c r="R55" i="2" s="1"/>
  <c r="R25" i="2"/>
  <c r="R45" i="2" s="1"/>
  <c r="U39" i="2"/>
  <c r="U59" i="2" s="1"/>
  <c r="T32" i="2"/>
  <c r="T52" i="2" s="1"/>
  <c r="T28" i="2"/>
  <c r="T48" i="2" s="1"/>
  <c r="T24" i="2"/>
  <c r="T44" i="2" s="1"/>
  <c r="S36" i="2"/>
  <c r="S56" i="2" s="1"/>
  <c r="S34" i="2"/>
  <c r="S54" i="2" s="1"/>
  <c r="S32" i="2"/>
  <c r="S52" i="2" s="1"/>
  <c r="S30" i="2"/>
  <c r="S50" i="2" s="1"/>
  <c r="S28" i="2"/>
  <c r="S48" i="2" s="1"/>
  <c r="S26" i="2"/>
  <c r="S46" i="2" s="1"/>
  <c r="S24" i="2"/>
  <c r="S44" i="2" s="1"/>
  <c r="S39" i="2"/>
  <c r="S59" i="2" s="1"/>
  <c r="U24" i="2"/>
  <c r="U44" i="2" s="1"/>
  <c r="T26" i="2"/>
  <c r="T46" i="2" s="1"/>
  <c r="R26" i="2"/>
  <c r="R46" i="2" s="1"/>
  <c r="R34" i="2"/>
  <c r="R54" i="2" s="1"/>
  <c r="R30" i="2"/>
  <c r="R50" i="2" s="1"/>
  <c r="R24" i="2"/>
  <c r="R44" i="2" s="1"/>
  <c r="U26" i="2"/>
  <c r="U46" i="2" s="1"/>
  <c r="T34" i="2"/>
  <c r="T54" i="2" s="1"/>
  <c r="T30" i="2"/>
  <c r="T50" i="2" s="1"/>
  <c r="T39" i="2"/>
  <c r="T59" i="2" s="1"/>
  <c r="R36" i="2"/>
  <c r="R56" i="2" s="1"/>
  <c r="R32" i="2"/>
  <c r="R52" i="2" s="1"/>
  <c r="R28" i="2"/>
  <c r="R48" i="2" s="1"/>
  <c r="R40" i="2"/>
  <c r="R60" i="2" s="1"/>
  <c r="R39" i="2"/>
  <c r="R59" i="2" s="1"/>
  <c r="Q39" i="2"/>
  <c r="O26" i="2"/>
  <c r="P39" i="2"/>
  <c r="O39" i="2"/>
  <c r="U40" i="2"/>
  <c r="U60" i="2" s="1"/>
  <c r="N39" i="2"/>
  <c r="N23" i="2"/>
  <c r="T40" i="2"/>
  <c r="T60" i="2" s="1"/>
  <c r="U38" i="2"/>
  <c r="U58" i="2" s="1"/>
  <c r="T31" i="2"/>
  <c r="T51" i="2" s="1"/>
  <c r="U22" i="2"/>
  <c r="U42" i="2" s="1"/>
  <c r="T38" i="2"/>
  <c r="T58" i="2" s="1"/>
  <c r="T22" i="2"/>
  <c r="T42" i="2" s="1"/>
  <c r="O40" i="2"/>
  <c r="Q38" i="2"/>
  <c r="N40" i="2"/>
  <c r="P38" i="2"/>
  <c r="P22" i="2"/>
  <c r="O38" i="2"/>
  <c r="U36" i="2"/>
  <c r="U56" i="2" s="1"/>
  <c r="U27" i="2"/>
  <c r="U47" i="2" s="1"/>
  <c r="N38" i="2"/>
  <c r="T62" i="2" l="1"/>
  <c r="T63" i="2" s="1"/>
  <c r="T65" i="2" s="1"/>
  <c r="U62" i="2"/>
  <c r="U63" i="2" s="1"/>
  <c r="U65" i="2" s="1"/>
  <c r="O65" i="2" l="1"/>
  <c r="R65" i="2"/>
  <c r="P65" i="2"/>
  <c r="Q65" i="2"/>
  <c r="N65" i="2"/>
  <c r="M65" i="2"/>
  <c r="S6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<sst xmlns="http://schemas.openxmlformats.org/spreadsheetml/2006/main" count="135" uniqueCount="66">
  <si>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评价</t>
  </si>
  <si>
    <t>一级指标</t>
  </si>
  <si>
    <t>二级指标</t>
  </si>
  <si>
    <t>好</t>
  </si>
  <si>
    <t>较好</t>
  </si>
  <si>
    <t>中等</t>
  </si>
  <si>
    <t>较差</t>
  </si>
  <si>
    <t>差</t>
  </si>
  <si>
    <t>舒适度</t>
  </si>
  <si>
    <t>水温</t>
  </si>
  <si>
    <t>浊度</t>
  </si>
  <si>
    <t>溶解氧</t>
  </si>
  <si>
    <t>安全性</t>
  </si>
  <si>
    <t>高锰酸盐指数</t>
  </si>
  <si>
    <t>电导率</t>
  </si>
  <si>
    <t>pH值</t>
  </si>
  <si>
    <t>氨氮</t>
  </si>
  <si>
    <t>观赏性</t>
  </si>
  <si>
    <t>总磷</t>
  </si>
  <si>
    <t>总氮</t>
  </si>
  <si>
    <t>水质类别</t>
  </si>
  <si>
    <t>水温(℃)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</si>
  <si>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</si>
  <si>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</si>
  <si>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</si>
  <si>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</si>
  <si>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</si>
  <si>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</si>
  <si>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</si>
  <si>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</si>
  <si>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k=</t>
    <phoneticPr fontId="1" type="noConversion"/>
  </si>
  <si>
    <t>权重</t>
    <phoneticPr fontId="1" type="noConversion"/>
  </si>
  <si>
    <t>清洁度</t>
  </si>
  <si>
    <t>舒适度权重</t>
    <phoneticPr fontId="3" type="noConversion"/>
  </si>
  <si>
    <t>安全性权重</t>
    <phoneticPr fontId="3" type="noConversion"/>
  </si>
  <si>
    <t>观赏性权重</t>
    <phoneticPr fontId="3" type="noConversion"/>
  </si>
  <si>
    <t>权重</t>
    <phoneticPr fontId="3" type="noConversion"/>
  </si>
  <si>
    <t>权重类别</t>
    <phoneticPr fontId="3" type="noConversion"/>
  </si>
  <si>
    <t>全部权重</t>
    <phoneticPr fontId="3" type="noConversion"/>
  </si>
  <si>
    <t>数值</t>
    <phoneticPr fontId="3" type="noConversion"/>
  </si>
  <si>
    <t>舒适度</t>
    <phoneticPr fontId="1" type="noConversion"/>
  </si>
  <si>
    <t>安全性</t>
    <phoneticPr fontId="1" type="noConversion"/>
  </si>
  <si>
    <t>清洁度</t>
    <phoneticPr fontId="1" type="noConversion"/>
  </si>
  <si>
    <t>鼓楼外大街</t>
  </si>
  <si>
    <t>广北滨河路</t>
    <phoneticPr fontId="1" type="noConversion"/>
  </si>
  <si>
    <t>沙窝</t>
  </si>
  <si>
    <t>新八里桥</t>
  </si>
  <si>
    <t>大红门闸上</t>
  </si>
  <si>
    <t>南大荒桥</t>
  </si>
  <si>
    <t>清河闸</t>
  </si>
  <si>
    <t>花园路</t>
  </si>
  <si>
    <t>白石桥</t>
  </si>
  <si>
    <t>码头</t>
  </si>
  <si>
    <t>罗庄</t>
  </si>
  <si>
    <t>小屯桥</t>
  </si>
  <si>
    <t>怀柔水库</t>
  </si>
  <si>
    <t>东店</t>
  </si>
  <si>
    <t>密云水库</t>
  </si>
  <si>
    <t>大关桥</t>
  </si>
  <si>
    <t>辛庄桥</t>
  </si>
  <si>
    <t>谷家营</t>
  </si>
  <si>
    <t>后城</t>
  </si>
  <si>
    <t>地名</t>
    <phoneticPr fontId="1" type="noConversion"/>
  </si>
  <si>
    <t>总分</t>
    <phoneticPr fontId="1" type="noConversion"/>
  </si>
  <si>
    <t>等级</t>
    <phoneticPr fontId="1" type="noConversion"/>
  </si>
  <si>
    <t>标准化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</si>
</sst>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00_);[Red]\(0.00000\)"/>
    <numFmt numFmtId="178" formatCode="0.00000_ "/>
    <numFmt numFmtId="179" formatCode="0.000_ 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workbookViewId="0">
      <selection activeCell="J42" sqref="J42"/>
    </sheetView>
  </sheetViews>
  <sheetFormatPr defaultColWidth="9" defaultRowHeight="14.15" x14ac:dyDescent="0.3"/>
  <cols>
    <col min="1" max="2" width="9.23046875" style="5" bestFit="1" customWidth="1"/>
    <col min="3" max="3" width="11.3046875" style="5" bestFit="1" customWidth="1"/>
    <col min="4" max="4" width="13.4609375" style="5" bestFit="1" customWidth="1"/>
    <col min="5" max="5" width="15.61328125" style="5" bestFit="1" customWidth="1"/>
    <col min="6" max="6" width="10.23046875" style="5" bestFit="1" customWidth="1"/>
    <col min="7" max="7" width="19.84375" style="5" bestFit="1" customWidth="1"/>
    <col min="8" max="10" width="11.3046875" style="5" bestFit="1" customWidth="1"/>
    <col min="11" max="11" width="12.3828125" style="1" bestFit="1" customWidth="1"/>
    <col min="12" max="15" width="13.4609375" style="1" bestFit="1" customWidth="1"/>
    <col min="16" max="16" width="15.61328125" style="1" bestFit="1" customWidth="1"/>
    <col min="17" max="17" width="13.4609375" style="1" bestFit="1" customWidth="1"/>
    <col min="18" max="18" width="19.84375" style="1" bestFit="1" customWidth="1"/>
    <col min="19" max="21" width="13.4609375" style="1" bestFit="1" customWidth="1"/>
    <col min="22" max="16384" width="9" style="1"/>
  </cols>
  <sheetData>
    <row r="1" spans="1:2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3">
      <c r="A2" s="1">
        <v>2</v>
      </c>
      <c r="B2" s="1">
        <v>13.2</v>
      </c>
      <c r="C2" s="1">
        <v>8.34</v>
      </c>
      <c r="D2" s="1">
        <v>11.15</v>
      </c>
      <c r="E2" s="1">
        <v>468.3</v>
      </c>
      <c r="F2" s="1">
        <v>13</v>
      </c>
      <c r="G2" s="1">
        <v>2.6</v>
      </c>
      <c r="H2" s="1">
        <v>2.5000000000000001E-2</v>
      </c>
      <c r="I2" s="1">
        <v>2.5000000000000001E-2</v>
      </c>
      <c r="J2" s="1">
        <v>3.19</v>
      </c>
      <c r="L2" s="1">
        <f t="shared" ref="L2:L20" si="0">(A2-MIN(A$2:A$20))/(MAX(A$2:A$20)-MIN(A$2:A$20))</f>
        <v>0.25</v>
      </c>
      <c r="M2" s="1">
        <f t="shared" ref="M2:M20" si="1">(B2-MIN(B$2:B$20))/(MAX(B$2:B$20)-MIN(B$2:B$20))</f>
        <v>0.55140186915887845</v>
      </c>
      <c r="N2" s="1">
        <f t="shared" ref="N2:N20" si="2">(C2-MIN(C$2:C$20))/(MAX(C$2:C$20)-MIN(C$2:C$20))</f>
        <v>0.52604166666666663</v>
      </c>
      <c r="O2" s="1">
        <f t="shared" ref="O2:O20" si="3">(D2-MIN(D$2:D$20))/(MAX(D$2:D$20)-MIN(D$2:D$20))</f>
        <v>0.17326732673267331</v>
      </c>
      <c r="P2" s="1">
        <f t="shared" ref="P2:P20" si="4">(E2-MIN(E$2:E$20))/(MAX(E$2:E$20)-MIN(E$2:E$20))</f>
        <v>6.105436186450628E-2</v>
      </c>
      <c r="Q2" s="1">
        <f t="shared" ref="Q2:Q20" si="5">(F2-MIN(F$2:F$20))/(MAX(F$2:F$20)-MIN(F$2:F$20))</f>
        <v>0.23668639053254437</v>
      </c>
      <c r="R2" s="1">
        <f t="shared" ref="R2:R20" si="6">(G2-MIN(G$2:G$20))/(MAX(G$2:G$20)-MIN(G$2:G$20))</f>
        <v>0.34482758620689663</v>
      </c>
      <c r="S2" s="1">
        <f t="shared" ref="S2:S20" si="7">(H2-MIN(H$2:H$20))/(MAX(H$2:H$20)-MIN(H$2:H$20))</f>
        <v>0</v>
      </c>
      <c r="T2" s="1">
        <f t="shared" ref="T2:T20" si="8">(I2-MIN(I$2:I$20))/(MAX(I$2:I$20)-MIN(I$2:I$20))</f>
        <v>0.19417475728155342</v>
      </c>
      <c r="U2" s="1">
        <f t="shared" ref="U2:U20" si="9">(J2-MIN(J$2:J$20))/(MAX(J$2:J$20)-MIN(J$2:J$20))</f>
        <v>0.18298261665141813</v>
      </c>
    </row>
    <row r="3" spans="1:21" x14ac:dyDescent="0.3">
      <c r="A3" s="1">
        <v>2</v>
      </c>
      <c r="B3" s="1">
        <v>12.5</v>
      </c>
      <c r="C3" s="1">
        <v>8.66</v>
      </c>
      <c r="D3" s="1">
        <v>11.55</v>
      </c>
      <c r="E3" s="1">
        <v>1097</v>
      </c>
      <c r="F3" s="1">
        <v>8</v>
      </c>
      <c r="G3" s="1">
        <v>3.21</v>
      </c>
      <c r="H3" s="1">
        <v>3.6999999999999998E-2</v>
      </c>
      <c r="I3" s="1">
        <v>2.5999999999999999E-2</v>
      </c>
      <c r="J3" s="1">
        <v>1.96</v>
      </c>
      <c r="L3" s="1">
        <f t="shared" si="0"/>
        <v>0.25</v>
      </c>
      <c r="M3" s="1">
        <f t="shared" si="1"/>
        <v>0.48598130841121501</v>
      </c>
      <c r="N3" s="1">
        <f t="shared" si="2"/>
        <v>0.69270833333333337</v>
      </c>
      <c r="O3" s="1">
        <f t="shared" si="3"/>
        <v>0.19126912691269132</v>
      </c>
      <c r="P3" s="1">
        <f t="shared" si="4"/>
        <v>0.79922507925325825</v>
      </c>
      <c r="Q3" s="1">
        <f t="shared" si="5"/>
        <v>0.1380670611439842</v>
      </c>
      <c r="R3" s="1">
        <f t="shared" si="6"/>
        <v>0.46855983772819476</v>
      </c>
      <c r="S3" s="1">
        <f t="shared" si="7"/>
        <v>1.1673151750972759E-2</v>
      </c>
      <c r="T3" s="1">
        <f t="shared" si="8"/>
        <v>0.20388349514563106</v>
      </c>
      <c r="U3" s="1">
        <f t="shared" si="9"/>
        <v>7.0448307410795982E-2</v>
      </c>
    </row>
    <row r="4" spans="1:21" x14ac:dyDescent="0.3">
      <c r="A4" s="1">
        <v>3</v>
      </c>
      <c r="B4" s="1">
        <v>13.7</v>
      </c>
      <c r="C4" s="1">
        <v>7.63</v>
      </c>
      <c r="D4" s="1">
        <v>11.25</v>
      </c>
      <c r="E4" s="1">
        <v>742.6</v>
      </c>
      <c r="F4" s="1">
        <v>10</v>
      </c>
      <c r="G4" s="1">
        <v>4.9800000000000004</v>
      </c>
      <c r="H4" s="1">
        <v>8.4000000000000005E-2</v>
      </c>
      <c r="I4" s="1">
        <v>4.2000000000000003E-2</v>
      </c>
      <c r="J4" s="1">
        <v>4.32</v>
      </c>
      <c r="L4" s="1">
        <f t="shared" si="0"/>
        <v>0.5</v>
      </c>
      <c r="M4" s="1">
        <f t="shared" si="1"/>
        <v>0.59813084112149528</v>
      </c>
      <c r="N4" s="1">
        <f t="shared" si="2"/>
        <v>0.15624999999999992</v>
      </c>
      <c r="O4" s="1">
        <f t="shared" si="3"/>
        <v>0.17776777677767777</v>
      </c>
      <c r="P4" s="1">
        <f t="shared" si="4"/>
        <v>0.38311612069977691</v>
      </c>
      <c r="Q4" s="1">
        <f t="shared" si="5"/>
        <v>0.17751479289940827</v>
      </c>
      <c r="R4" s="1">
        <f t="shared" si="6"/>
        <v>0.82758620689655182</v>
      </c>
      <c r="S4" s="1">
        <f t="shared" si="7"/>
        <v>5.7392996108949421E-2</v>
      </c>
      <c r="T4" s="1">
        <f t="shared" si="8"/>
        <v>0.35922330097087385</v>
      </c>
      <c r="U4" s="1">
        <f t="shared" si="9"/>
        <v>0.28636779505946941</v>
      </c>
    </row>
    <row r="5" spans="1:21" x14ac:dyDescent="0.3">
      <c r="A5" s="1">
        <v>3</v>
      </c>
      <c r="B5" s="1">
        <v>16.3</v>
      </c>
      <c r="C5" s="1">
        <v>8.5500000000000007</v>
      </c>
      <c r="D5" s="1">
        <v>14.08</v>
      </c>
      <c r="E5" s="1">
        <v>825.7</v>
      </c>
      <c r="F5" s="1">
        <v>2.7</v>
      </c>
      <c r="G5" s="1">
        <v>5.0199999999999996</v>
      </c>
      <c r="H5" s="1">
        <v>0.04</v>
      </c>
      <c r="I5" s="1">
        <v>6.3E-2</v>
      </c>
      <c r="J5" s="1">
        <v>8.5399999999999991</v>
      </c>
      <c r="L5" s="1">
        <f t="shared" si="0"/>
        <v>0.5</v>
      </c>
      <c r="M5" s="1">
        <f t="shared" si="1"/>
        <v>0.8411214953271029</v>
      </c>
      <c r="N5" s="1">
        <f t="shared" si="2"/>
        <v>0.63541666666666707</v>
      </c>
      <c r="O5" s="1">
        <f t="shared" si="3"/>
        <v>0.30513051305130517</v>
      </c>
      <c r="P5" s="1">
        <f t="shared" si="4"/>
        <v>0.48068568744863216</v>
      </c>
      <c r="Q5" s="1">
        <f t="shared" si="5"/>
        <v>3.3530571992110458E-2</v>
      </c>
      <c r="R5" s="1">
        <f t="shared" si="6"/>
        <v>0.83569979716024334</v>
      </c>
      <c r="S5" s="1">
        <f t="shared" si="7"/>
        <v>1.4591439688715952E-2</v>
      </c>
      <c r="T5" s="1">
        <f t="shared" si="8"/>
        <v>0.56310679611650494</v>
      </c>
      <c r="U5" s="1">
        <f t="shared" si="9"/>
        <v>0.67246111619396154</v>
      </c>
    </row>
    <row r="6" spans="1:21" x14ac:dyDescent="0.3">
      <c r="A6" s="1">
        <v>2</v>
      </c>
      <c r="B6" s="1">
        <v>18</v>
      </c>
      <c r="C6" s="1">
        <v>7.92</v>
      </c>
      <c r="D6" s="1">
        <v>12.71</v>
      </c>
      <c r="E6" s="1">
        <v>1196.8</v>
      </c>
      <c r="F6" s="1">
        <v>13.5</v>
      </c>
      <c r="G6" s="1">
        <v>3.52</v>
      </c>
      <c r="H6" s="1">
        <v>0.1</v>
      </c>
      <c r="I6" s="1">
        <v>5.0999999999999997E-2</v>
      </c>
      <c r="J6" s="1">
        <v>12.12</v>
      </c>
      <c r="L6" s="1">
        <f t="shared" si="0"/>
        <v>0.25</v>
      </c>
      <c r="M6" s="1">
        <f t="shared" si="1"/>
        <v>1</v>
      </c>
      <c r="N6" s="1">
        <f t="shared" si="2"/>
        <v>0.30729166666666663</v>
      </c>
      <c r="O6" s="1">
        <f t="shared" si="3"/>
        <v>0.24347434743474353</v>
      </c>
      <c r="P6" s="1">
        <f t="shared" si="4"/>
        <v>0.91640248913936828</v>
      </c>
      <c r="Q6" s="1">
        <f t="shared" si="5"/>
        <v>0.24654832347140038</v>
      </c>
      <c r="R6" s="1">
        <f t="shared" si="6"/>
        <v>0.53144016227180535</v>
      </c>
      <c r="S6" s="1">
        <f t="shared" si="7"/>
        <v>7.2957198443579771E-2</v>
      </c>
      <c r="T6" s="1">
        <f t="shared" si="8"/>
        <v>0.44660194174757284</v>
      </c>
      <c r="U6" s="1">
        <f t="shared" si="9"/>
        <v>1</v>
      </c>
    </row>
    <row r="7" spans="1:21" x14ac:dyDescent="0.3">
      <c r="A7" s="1">
        <v>2</v>
      </c>
      <c r="B7" s="1">
        <v>11.3</v>
      </c>
      <c r="C7" s="1">
        <v>8.35</v>
      </c>
      <c r="D7" s="1">
        <v>10.77</v>
      </c>
      <c r="E7" s="1">
        <v>1178.5</v>
      </c>
      <c r="F7" s="1">
        <v>51.7</v>
      </c>
      <c r="G7" s="1">
        <v>3.97</v>
      </c>
      <c r="H7" s="1">
        <v>2.5000000000000001E-2</v>
      </c>
      <c r="I7" s="1">
        <v>3.9E-2</v>
      </c>
      <c r="J7" s="1">
        <v>1.57</v>
      </c>
      <c r="L7" s="1">
        <f t="shared" si="0"/>
        <v>0.25</v>
      </c>
      <c r="M7" s="1">
        <f t="shared" si="1"/>
        <v>0.37383177570093468</v>
      </c>
      <c r="N7" s="1">
        <f t="shared" si="2"/>
        <v>0.53124999999999978</v>
      </c>
      <c r="O7" s="1">
        <f t="shared" si="3"/>
        <v>0.15616561656165617</v>
      </c>
      <c r="P7" s="1">
        <f t="shared" si="4"/>
        <v>0.89491605025243626</v>
      </c>
      <c r="Q7" s="1">
        <f t="shared" si="5"/>
        <v>1</v>
      </c>
      <c r="R7" s="1">
        <f t="shared" si="6"/>
        <v>0.6227180527383368</v>
      </c>
      <c r="S7" s="1">
        <f t="shared" si="7"/>
        <v>0</v>
      </c>
      <c r="T7" s="1">
        <f t="shared" si="8"/>
        <v>0.3300970873786408</v>
      </c>
      <c r="U7" s="1">
        <f t="shared" si="9"/>
        <v>3.4766697163769456E-2</v>
      </c>
    </row>
    <row r="8" spans="1:21" x14ac:dyDescent="0.3">
      <c r="A8" s="1">
        <v>4</v>
      </c>
      <c r="B8" s="1">
        <v>17.399999999999999</v>
      </c>
      <c r="C8" s="1">
        <v>7.33</v>
      </c>
      <c r="D8" s="1">
        <v>7.3</v>
      </c>
      <c r="E8" s="1">
        <v>914.2</v>
      </c>
      <c r="F8" s="1">
        <v>11.1</v>
      </c>
      <c r="G8" s="1">
        <v>3.38</v>
      </c>
      <c r="H8" s="1">
        <v>1.0529999999999999</v>
      </c>
      <c r="I8" s="1">
        <v>5.5E-2</v>
      </c>
      <c r="J8" s="1">
        <v>7.33</v>
      </c>
      <c r="L8" s="1">
        <f t="shared" si="0"/>
        <v>0.75</v>
      </c>
      <c r="M8" s="1">
        <f t="shared" si="1"/>
        <v>0.9439252336448597</v>
      </c>
      <c r="N8" s="1">
        <f t="shared" si="2"/>
        <v>0</v>
      </c>
      <c r="O8" s="1">
        <f t="shared" si="3"/>
        <v>0</v>
      </c>
      <c r="P8" s="1">
        <f t="shared" si="4"/>
        <v>0.5845955148526476</v>
      </c>
      <c r="Q8" s="1">
        <f t="shared" si="5"/>
        <v>0.19921104536489151</v>
      </c>
      <c r="R8" s="1">
        <f t="shared" si="6"/>
        <v>0.50304259634888437</v>
      </c>
      <c r="S8" s="1">
        <f t="shared" si="7"/>
        <v>1</v>
      </c>
      <c r="T8" s="1">
        <f t="shared" si="8"/>
        <v>0.48543689320388356</v>
      </c>
      <c r="U8" s="1">
        <f t="shared" si="9"/>
        <v>0.56175663311985369</v>
      </c>
    </row>
    <row r="9" spans="1:21" x14ac:dyDescent="0.3">
      <c r="A9" s="1">
        <v>2</v>
      </c>
      <c r="B9" s="1">
        <v>15.4</v>
      </c>
      <c r="C9" s="1">
        <v>7.95</v>
      </c>
      <c r="D9" s="1">
        <v>11.34</v>
      </c>
      <c r="E9" s="1">
        <v>719.1</v>
      </c>
      <c r="F9" s="1">
        <v>4.9000000000000004</v>
      </c>
      <c r="G9" s="1">
        <v>2.4500000000000002</v>
      </c>
      <c r="H9" s="1">
        <v>0.13200000000000001</v>
      </c>
      <c r="I9" s="1">
        <v>5.2999999999999999E-2</v>
      </c>
      <c r="J9" s="1">
        <v>5.49</v>
      </c>
      <c r="L9" s="1">
        <f t="shared" si="0"/>
        <v>0.25</v>
      </c>
      <c r="M9" s="1">
        <f t="shared" si="1"/>
        <v>0.75700934579439272</v>
      </c>
      <c r="N9" s="1">
        <f t="shared" si="2"/>
        <v>0.32291666666666674</v>
      </c>
      <c r="O9" s="1">
        <f t="shared" si="3"/>
        <v>0.18181818181818182</v>
      </c>
      <c r="P9" s="1">
        <f t="shared" si="4"/>
        <v>0.35552424562639429</v>
      </c>
      <c r="Q9" s="1">
        <f t="shared" si="5"/>
        <v>7.6923076923076927E-2</v>
      </c>
      <c r="R9" s="1">
        <f t="shared" si="6"/>
        <v>0.31440162271805283</v>
      </c>
      <c r="S9" s="1">
        <f t="shared" si="7"/>
        <v>0.10408560311284047</v>
      </c>
      <c r="T9" s="1">
        <f t="shared" si="8"/>
        <v>0.46601941747572817</v>
      </c>
      <c r="U9" s="1">
        <f t="shared" si="9"/>
        <v>0.39341262580054903</v>
      </c>
    </row>
    <row r="10" spans="1:21" x14ac:dyDescent="0.3">
      <c r="A10" s="1">
        <v>2</v>
      </c>
      <c r="B10" s="1">
        <v>14.7</v>
      </c>
      <c r="C10" s="1">
        <v>7.96</v>
      </c>
      <c r="D10" s="1">
        <v>11.49</v>
      </c>
      <c r="E10" s="1">
        <v>522.4</v>
      </c>
      <c r="F10" s="1">
        <v>16.2</v>
      </c>
      <c r="G10" s="1">
        <v>2.21</v>
      </c>
      <c r="H10" s="1">
        <v>2.5999999999999999E-2</v>
      </c>
      <c r="I10" s="1">
        <v>2.7E-2</v>
      </c>
      <c r="J10" s="1">
        <v>2.35</v>
      </c>
      <c r="L10" s="1">
        <f t="shared" si="0"/>
        <v>0.25</v>
      </c>
      <c r="M10" s="1">
        <f t="shared" si="1"/>
        <v>0.69158878504672894</v>
      </c>
      <c r="N10" s="1">
        <f t="shared" si="2"/>
        <v>0.32812499999999994</v>
      </c>
      <c r="O10" s="1">
        <f t="shared" si="3"/>
        <v>0.18856885688568858</v>
      </c>
      <c r="P10" s="1">
        <f t="shared" si="4"/>
        <v>0.12457438065046374</v>
      </c>
      <c r="Q10" s="1">
        <f t="shared" si="5"/>
        <v>0.29980276134122286</v>
      </c>
      <c r="R10" s="1">
        <f t="shared" si="6"/>
        <v>0.26572008113590267</v>
      </c>
      <c r="S10" s="1">
        <f t="shared" si="7"/>
        <v>9.727626459143943E-4</v>
      </c>
      <c r="T10" s="1">
        <f t="shared" si="8"/>
        <v>0.21359223300970873</v>
      </c>
      <c r="U10" s="1">
        <f t="shared" si="9"/>
        <v>0.10612991765782252</v>
      </c>
    </row>
    <row r="11" spans="1:21" x14ac:dyDescent="0.3">
      <c r="A11" s="1">
        <v>3</v>
      </c>
      <c r="B11" s="1">
        <v>15.4</v>
      </c>
      <c r="C11" s="1">
        <v>8.02</v>
      </c>
      <c r="D11" s="1">
        <v>17.32</v>
      </c>
      <c r="E11" s="1">
        <v>1027</v>
      </c>
      <c r="F11" s="1">
        <v>43.5</v>
      </c>
      <c r="G11" s="1">
        <v>5.83</v>
      </c>
      <c r="H11" s="1">
        <v>2.5000000000000001E-2</v>
      </c>
      <c r="I11" s="1">
        <v>7.1999999999999995E-2</v>
      </c>
      <c r="J11" s="1">
        <v>7.33</v>
      </c>
      <c r="L11" s="1">
        <f t="shared" si="0"/>
        <v>0.5</v>
      </c>
      <c r="M11" s="1">
        <f t="shared" si="1"/>
        <v>0.75700934579439272</v>
      </c>
      <c r="N11" s="1">
        <f t="shared" si="2"/>
        <v>0.35937499999999978</v>
      </c>
      <c r="O11" s="1">
        <f t="shared" si="3"/>
        <v>0.45094509450945097</v>
      </c>
      <c r="P11" s="1">
        <f t="shared" si="4"/>
        <v>0.71703651520488432</v>
      </c>
      <c r="Q11" s="1">
        <f t="shared" si="5"/>
        <v>0.83826429980276129</v>
      </c>
      <c r="R11" s="1">
        <f t="shared" si="6"/>
        <v>1</v>
      </c>
      <c r="S11" s="1">
        <f t="shared" si="7"/>
        <v>0</v>
      </c>
      <c r="T11" s="1">
        <f t="shared" si="8"/>
        <v>0.65048543689320382</v>
      </c>
      <c r="U11" s="1">
        <f t="shared" si="9"/>
        <v>0.56175663311985369</v>
      </c>
    </row>
    <row r="12" spans="1:21" x14ac:dyDescent="0.3">
      <c r="A12" s="1">
        <v>3</v>
      </c>
      <c r="B12" s="1">
        <v>15.6</v>
      </c>
      <c r="C12" s="1">
        <v>8.6300000000000008</v>
      </c>
      <c r="D12" s="1">
        <v>16.96</v>
      </c>
      <c r="E12" s="1">
        <v>1268</v>
      </c>
      <c r="F12" s="1">
        <v>1.8</v>
      </c>
      <c r="G12" s="1">
        <v>4.09</v>
      </c>
      <c r="H12" s="1">
        <v>5.5E-2</v>
      </c>
      <c r="I12" s="1">
        <v>0.105</v>
      </c>
      <c r="J12" s="1">
        <v>8.16</v>
      </c>
      <c r="L12" s="1">
        <f t="shared" si="0"/>
        <v>0.5</v>
      </c>
      <c r="M12" s="1">
        <f t="shared" si="1"/>
        <v>0.77570093457943934</v>
      </c>
      <c r="N12" s="1">
        <f t="shared" si="2"/>
        <v>0.6770833333333337</v>
      </c>
      <c r="O12" s="1">
        <f t="shared" si="3"/>
        <v>0.43474347434743477</v>
      </c>
      <c r="P12" s="1">
        <f t="shared" si="4"/>
        <v>1</v>
      </c>
      <c r="Q12" s="1">
        <f t="shared" si="5"/>
        <v>1.5779092702169626E-2</v>
      </c>
      <c r="R12" s="1">
        <f t="shared" si="6"/>
        <v>0.6470588235294118</v>
      </c>
      <c r="S12" s="1">
        <f t="shared" si="7"/>
        <v>2.9182879377431904E-2</v>
      </c>
      <c r="T12" s="1">
        <f t="shared" si="8"/>
        <v>0.970873786407767</v>
      </c>
      <c r="U12" s="1">
        <f t="shared" si="9"/>
        <v>0.63769441903019219</v>
      </c>
    </row>
    <row r="13" spans="1:21" x14ac:dyDescent="0.3">
      <c r="A13" s="1">
        <v>5</v>
      </c>
      <c r="B13" s="1">
        <v>14.8</v>
      </c>
      <c r="C13" s="1">
        <v>9.25</v>
      </c>
      <c r="D13" s="1">
        <v>29.52</v>
      </c>
      <c r="E13" s="1">
        <v>1206.5</v>
      </c>
      <c r="F13" s="1">
        <v>3</v>
      </c>
      <c r="G13" s="1">
        <v>4.6399999999999997</v>
      </c>
      <c r="H13" s="1">
        <v>3.9E-2</v>
      </c>
      <c r="I13" s="1">
        <v>0.108</v>
      </c>
      <c r="J13" s="1">
        <v>7.42</v>
      </c>
      <c r="L13" s="1">
        <f t="shared" si="0"/>
        <v>1</v>
      </c>
      <c r="M13" s="1">
        <f t="shared" si="1"/>
        <v>0.70093457943925241</v>
      </c>
      <c r="N13" s="1">
        <f t="shared" si="2"/>
        <v>1</v>
      </c>
      <c r="O13" s="1">
        <f t="shared" si="3"/>
        <v>1</v>
      </c>
      <c r="P13" s="1">
        <f t="shared" si="4"/>
        <v>0.9277914758717859</v>
      </c>
      <c r="Q13" s="1">
        <f t="shared" si="5"/>
        <v>3.9447731755424063E-2</v>
      </c>
      <c r="R13" s="1">
        <f t="shared" si="6"/>
        <v>0.75862068965517238</v>
      </c>
      <c r="S13" s="1">
        <f t="shared" si="7"/>
        <v>1.3618677042801555E-2</v>
      </c>
      <c r="T13" s="1">
        <f t="shared" si="8"/>
        <v>1</v>
      </c>
      <c r="U13" s="1">
        <f t="shared" si="9"/>
        <v>0.56999085086916745</v>
      </c>
    </row>
    <row r="14" spans="1:21" x14ac:dyDescent="0.3">
      <c r="A14" s="1">
        <v>2</v>
      </c>
      <c r="B14" s="1">
        <v>10.199999999999999</v>
      </c>
      <c r="C14" s="1">
        <v>8.16</v>
      </c>
      <c r="D14" s="1">
        <v>10.23</v>
      </c>
      <c r="E14" s="1">
        <v>424.5</v>
      </c>
      <c r="F14" s="1">
        <v>4.3</v>
      </c>
      <c r="G14" s="1">
        <v>2.08</v>
      </c>
      <c r="H14" s="1">
        <v>2.5000000000000001E-2</v>
      </c>
      <c r="I14" s="1">
        <v>5.0000000000000001E-3</v>
      </c>
      <c r="J14" s="1">
        <v>1.38</v>
      </c>
      <c r="L14" s="1">
        <f t="shared" si="0"/>
        <v>0.25</v>
      </c>
      <c r="M14" s="1">
        <f t="shared" si="1"/>
        <v>0.27102803738317754</v>
      </c>
      <c r="N14" s="1">
        <f t="shared" si="2"/>
        <v>0.43229166666666674</v>
      </c>
      <c r="O14" s="1">
        <f t="shared" si="3"/>
        <v>0.13186318631863189</v>
      </c>
      <c r="P14" s="1">
        <f t="shared" si="4"/>
        <v>9.6278032170952071E-3</v>
      </c>
      <c r="Q14" s="1">
        <f t="shared" si="5"/>
        <v>6.5088757396449703E-2</v>
      </c>
      <c r="R14" s="1">
        <f t="shared" si="6"/>
        <v>0.23935091277890472</v>
      </c>
      <c r="S14" s="1">
        <f t="shared" si="7"/>
        <v>0</v>
      </c>
      <c r="T14" s="1">
        <f t="shared" si="8"/>
        <v>0</v>
      </c>
      <c r="U14" s="1">
        <f t="shared" si="9"/>
        <v>1.7383348581884717E-2</v>
      </c>
    </row>
    <row r="15" spans="1:21" x14ac:dyDescent="0.3">
      <c r="A15" s="1">
        <v>3</v>
      </c>
      <c r="B15" s="1">
        <v>13.6</v>
      </c>
      <c r="C15" s="1">
        <v>8.19</v>
      </c>
      <c r="D15" s="1">
        <v>10.68</v>
      </c>
      <c r="E15" s="1">
        <v>927.8</v>
      </c>
      <c r="F15" s="1">
        <v>26.3</v>
      </c>
      <c r="G15" s="1">
        <v>4.34</v>
      </c>
      <c r="H15" s="1">
        <v>0.46400000000000002</v>
      </c>
      <c r="I15" s="1">
        <v>8.4000000000000005E-2</v>
      </c>
      <c r="J15" s="1">
        <v>6.61</v>
      </c>
      <c r="L15" s="1">
        <f t="shared" si="0"/>
        <v>0.5</v>
      </c>
      <c r="M15" s="1">
        <f t="shared" si="1"/>
        <v>0.58878504672897203</v>
      </c>
      <c r="N15" s="1">
        <f t="shared" si="2"/>
        <v>0.44791666666666641</v>
      </c>
      <c r="O15" s="1">
        <f t="shared" si="3"/>
        <v>0.15211521152115212</v>
      </c>
      <c r="P15" s="1">
        <f t="shared" si="4"/>
        <v>0.60056357872490307</v>
      </c>
      <c r="Q15" s="1">
        <f t="shared" si="5"/>
        <v>0.49901380670611439</v>
      </c>
      <c r="R15" s="1">
        <f t="shared" si="6"/>
        <v>0.69776876267748478</v>
      </c>
      <c r="S15" s="1">
        <f t="shared" si="7"/>
        <v>0.42704280155642022</v>
      </c>
      <c r="T15" s="1">
        <f t="shared" si="8"/>
        <v>0.76699029126213603</v>
      </c>
      <c r="U15" s="1">
        <f t="shared" si="9"/>
        <v>0.49588289112534312</v>
      </c>
    </row>
    <row r="16" spans="1:21" x14ac:dyDescent="0.3">
      <c r="A16" s="1">
        <v>2</v>
      </c>
      <c r="B16" s="1">
        <v>7.3</v>
      </c>
      <c r="C16" s="1">
        <v>8.24</v>
      </c>
      <c r="D16" s="1">
        <v>12.4</v>
      </c>
      <c r="E16" s="1">
        <v>416.3</v>
      </c>
      <c r="F16" s="1">
        <v>2.8</v>
      </c>
      <c r="G16" s="1">
        <v>2.23</v>
      </c>
      <c r="H16" s="1">
        <v>2.5000000000000001E-2</v>
      </c>
      <c r="I16" s="1">
        <v>5.0000000000000001E-3</v>
      </c>
      <c r="J16" s="1">
        <v>1.19</v>
      </c>
      <c r="L16" s="1">
        <f t="shared" si="0"/>
        <v>0.25</v>
      </c>
      <c r="M16" s="1">
        <f t="shared" si="1"/>
        <v>0</v>
      </c>
      <c r="N16" s="1">
        <f t="shared" si="2"/>
        <v>0.47395833333333343</v>
      </c>
      <c r="O16" s="1">
        <f t="shared" si="3"/>
        <v>0.22952295229522957</v>
      </c>
      <c r="P16" s="1">
        <f t="shared" si="4"/>
        <v>0</v>
      </c>
      <c r="Q16" s="1">
        <f t="shared" si="5"/>
        <v>3.5502958579881651E-2</v>
      </c>
      <c r="R16" s="1">
        <f t="shared" si="6"/>
        <v>0.26977687626774849</v>
      </c>
      <c r="S16" s="1">
        <f t="shared" si="7"/>
        <v>0</v>
      </c>
      <c r="T16" s="1">
        <f t="shared" si="8"/>
        <v>0</v>
      </c>
      <c r="U16" s="1">
        <f t="shared" si="9"/>
        <v>0</v>
      </c>
    </row>
    <row r="17" spans="1:21" x14ac:dyDescent="0.3">
      <c r="A17" s="1">
        <v>1</v>
      </c>
      <c r="B17" s="1">
        <v>7.4</v>
      </c>
      <c r="C17" s="1">
        <v>8.1300000000000008</v>
      </c>
      <c r="D17" s="1">
        <v>11.8</v>
      </c>
      <c r="E17" s="1">
        <v>455.9</v>
      </c>
      <c r="F17" s="1">
        <v>11.4</v>
      </c>
      <c r="G17" s="1">
        <v>1.19</v>
      </c>
      <c r="H17" s="1">
        <v>2.5000000000000001E-2</v>
      </c>
      <c r="I17" s="1">
        <v>5.0000000000000001E-3</v>
      </c>
      <c r="J17" s="1">
        <v>4.32</v>
      </c>
      <c r="L17" s="1">
        <f t="shared" si="0"/>
        <v>0</v>
      </c>
      <c r="M17" s="1">
        <f t="shared" si="1"/>
        <v>9.3457943925234141E-3</v>
      </c>
      <c r="N17" s="1">
        <f t="shared" si="2"/>
        <v>0.41666666666666707</v>
      </c>
      <c r="O17" s="1">
        <f t="shared" si="3"/>
        <v>0.20252025202520257</v>
      </c>
      <c r="P17" s="1">
        <f t="shared" si="4"/>
        <v>4.649524480450859E-2</v>
      </c>
      <c r="Q17" s="1">
        <f t="shared" si="5"/>
        <v>0.20512820512820512</v>
      </c>
      <c r="R17" s="1">
        <f t="shared" si="6"/>
        <v>5.8823529411764691E-2</v>
      </c>
      <c r="S17" s="1">
        <f t="shared" si="7"/>
        <v>0</v>
      </c>
      <c r="T17" s="1">
        <f t="shared" si="8"/>
        <v>0</v>
      </c>
      <c r="U17" s="1">
        <f t="shared" si="9"/>
        <v>0.28636779505946941</v>
      </c>
    </row>
    <row r="18" spans="1:21" x14ac:dyDescent="0.3">
      <c r="A18" s="1">
        <v>1</v>
      </c>
      <c r="B18" s="1">
        <v>11.3</v>
      </c>
      <c r="C18" s="1">
        <v>8.24</v>
      </c>
      <c r="D18" s="1">
        <v>12.73</v>
      </c>
      <c r="E18" s="1">
        <v>636.5</v>
      </c>
      <c r="F18" s="1">
        <v>1</v>
      </c>
      <c r="G18" s="1">
        <v>0.9</v>
      </c>
      <c r="H18" s="1">
        <v>2.5000000000000001E-2</v>
      </c>
      <c r="I18" s="1">
        <v>5.0000000000000001E-3</v>
      </c>
      <c r="J18" s="1">
        <v>6.39</v>
      </c>
      <c r="L18" s="1">
        <f t="shared" si="0"/>
        <v>0</v>
      </c>
      <c r="M18" s="1">
        <f t="shared" si="1"/>
        <v>0.37383177570093468</v>
      </c>
      <c r="N18" s="1">
        <f t="shared" si="2"/>
        <v>0.47395833333333343</v>
      </c>
      <c r="O18" s="1">
        <f t="shared" si="3"/>
        <v>0.2443744374437444</v>
      </c>
      <c r="P18" s="1">
        <f t="shared" si="4"/>
        <v>0.25854174004931313</v>
      </c>
      <c r="Q18" s="1">
        <f t="shared" si="5"/>
        <v>0</v>
      </c>
      <c r="R18" s="1">
        <f t="shared" si="6"/>
        <v>0</v>
      </c>
      <c r="S18" s="1">
        <f t="shared" si="7"/>
        <v>0</v>
      </c>
      <c r="T18" s="1">
        <f t="shared" si="8"/>
        <v>0</v>
      </c>
      <c r="U18" s="1">
        <f t="shared" si="9"/>
        <v>0.47575480329368702</v>
      </c>
    </row>
    <row r="19" spans="1:21" x14ac:dyDescent="0.3">
      <c r="A19" s="1">
        <v>1</v>
      </c>
      <c r="B19" s="1">
        <v>10</v>
      </c>
      <c r="C19" s="1">
        <v>8.1199999999999992</v>
      </c>
      <c r="D19" s="1">
        <v>16.510000000000002</v>
      </c>
      <c r="E19" s="1">
        <v>661.7</v>
      </c>
      <c r="F19" s="1">
        <v>9.6999999999999993</v>
      </c>
      <c r="G19" s="1">
        <v>1.76</v>
      </c>
      <c r="H19" s="1">
        <v>2.5000000000000001E-2</v>
      </c>
      <c r="I19" s="1">
        <v>5.0000000000000001E-3</v>
      </c>
      <c r="J19" s="1">
        <v>4.96</v>
      </c>
      <c r="L19" s="1">
        <f t="shared" si="0"/>
        <v>0</v>
      </c>
      <c r="M19" s="1">
        <f t="shared" si="1"/>
        <v>0.25233644859813087</v>
      </c>
      <c r="N19" s="1">
        <f t="shared" si="2"/>
        <v>0.41145833333333293</v>
      </c>
      <c r="O19" s="1">
        <f t="shared" si="3"/>
        <v>0.41449144914491454</v>
      </c>
      <c r="P19" s="1">
        <f t="shared" si="4"/>
        <v>0.28812962310672774</v>
      </c>
      <c r="Q19" s="1">
        <f t="shared" si="5"/>
        <v>0.17159763313609466</v>
      </c>
      <c r="R19" s="1">
        <f t="shared" si="6"/>
        <v>0.17444219066937119</v>
      </c>
      <c r="S19" s="1">
        <f t="shared" si="7"/>
        <v>0</v>
      </c>
      <c r="T19" s="1">
        <f t="shared" si="8"/>
        <v>0</v>
      </c>
      <c r="U19" s="1">
        <f t="shared" si="9"/>
        <v>0.34492223238792313</v>
      </c>
    </row>
    <row r="20" spans="1:21" x14ac:dyDescent="0.3">
      <c r="A20" s="1">
        <v>1</v>
      </c>
      <c r="B20" s="1">
        <v>11.8</v>
      </c>
      <c r="C20" s="1">
        <v>8.5</v>
      </c>
      <c r="D20" s="1">
        <v>12.04</v>
      </c>
      <c r="E20" s="1">
        <v>546.1</v>
      </c>
      <c r="F20" s="1">
        <v>5</v>
      </c>
      <c r="G20" s="1">
        <v>0.96</v>
      </c>
      <c r="H20" s="1">
        <v>2.5000000000000001E-2</v>
      </c>
      <c r="I20" s="1">
        <v>5.0000000000000001E-3</v>
      </c>
      <c r="J20" s="1">
        <v>11.89</v>
      </c>
      <c r="L20" s="1">
        <f t="shared" si="0"/>
        <v>0</v>
      </c>
      <c r="M20" s="1">
        <f t="shared" si="1"/>
        <v>0.4205607476635515</v>
      </c>
      <c r="N20" s="1">
        <f t="shared" si="2"/>
        <v>0.609375</v>
      </c>
      <c r="O20" s="1">
        <f t="shared" si="3"/>
        <v>0.2133213321332133</v>
      </c>
      <c r="P20" s="1">
        <f t="shared" si="4"/>
        <v>0.15240108019255608</v>
      </c>
      <c r="Q20" s="1">
        <f t="shared" si="5"/>
        <v>7.8895463510848127E-2</v>
      </c>
      <c r="R20" s="1">
        <f t="shared" si="6"/>
        <v>1.2170385395537515E-2</v>
      </c>
      <c r="S20" s="1">
        <f t="shared" si="7"/>
        <v>0</v>
      </c>
      <c r="T20" s="1">
        <f t="shared" si="8"/>
        <v>0</v>
      </c>
      <c r="U20" s="1">
        <f t="shared" si="9"/>
        <v>0.97895699908508704</v>
      </c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L22" s="1">
        <f t="shared" ref="L22:U22" si="10">L2/SUM(L$2:L$20)</f>
        <v>0.04</v>
      </c>
      <c r="M22" s="1">
        <f t="shared" si="10"/>
        <v>5.3057553956834529E-2</v>
      </c>
      <c r="N22" s="1">
        <f t="shared" si="10"/>
        <v>5.9763313609467461E-2</v>
      </c>
      <c r="O22" s="1">
        <f t="shared" si="10"/>
        <v>3.4031645010165305E-2</v>
      </c>
      <c r="P22" s="1">
        <f t="shared" si="10"/>
        <v>7.0987822858078952E-3</v>
      </c>
      <c r="Q22" s="1">
        <f t="shared" si="10"/>
        <v>5.4323223177908546E-2</v>
      </c>
      <c r="R22" s="1">
        <f t="shared" si="10"/>
        <v>4.0227165168007575E-2</v>
      </c>
      <c r="S22" s="1">
        <f t="shared" si="10"/>
        <v>0</v>
      </c>
      <c r="T22" s="1">
        <f t="shared" si="10"/>
        <v>2.9197080291970805E-2</v>
      </c>
      <c r="U22" s="1">
        <f t="shared" si="10"/>
        <v>2.3835061375283038E-2</v>
      </c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L23" s="1">
        <f t="shared" ref="L23:U23" si="11">L3/SUM(L$2:L$20)</f>
        <v>0.04</v>
      </c>
      <c r="M23" s="1">
        <f t="shared" si="11"/>
        <v>4.6762589928057555E-2</v>
      </c>
      <c r="N23" s="1">
        <f t="shared" si="11"/>
        <v>7.8698224852071022E-2</v>
      </c>
      <c r="O23" s="1">
        <f t="shared" si="11"/>
        <v>3.756740033589677E-2</v>
      </c>
      <c r="P23" s="1">
        <f t="shared" si="11"/>
        <v>9.2925790422104526E-2</v>
      </c>
      <c r="Q23" s="1">
        <f t="shared" si="11"/>
        <v>3.1688546853779982E-2</v>
      </c>
      <c r="R23" s="1">
        <f t="shared" si="11"/>
        <v>5.4661618551822055E-2</v>
      </c>
      <c r="S23" s="1">
        <f t="shared" si="11"/>
        <v>6.7415730337078636E-3</v>
      </c>
      <c r="T23" s="1">
        <f t="shared" si="11"/>
        <v>3.065693430656934E-2</v>
      </c>
      <c r="U23" s="1">
        <f t="shared" si="11"/>
        <v>9.1764986294839701E-3</v>
      </c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L24" s="1">
        <f t="shared" ref="L24:U24" si="12">L4/SUM(L$2:L$20)</f>
        <v>0.08</v>
      </c>
      <c r="M24" s="1">
        <f t="shared" si="12"/>
        <v>5.755395683453237E-2</v>
      </c>
      <c r="N24" s="1">
        <f t="shared" si="12"/>
        <v>1.7751479289940822E-2</v>
      </c>
      <c r="O24" s="1">
        <f t="shared" si="12"/>
        <v>3.4915583841598166E-2</v>
      </c>
      <c r="P24" s="1">
        <f t="shared" si="12"/>
        <v>4.4544858843444543E-2</v>
      </c>
      <c r="Q24" s="1">
        <f t="shared" si="12"/>
        <v>4.0742417383431408E-2</v>
      </c>
      <c r="R24" s="1">
        <f t="shared" si="12"/>
        <v>9.6545196403218181E-2</v>
      </c>
      <c r="S24" s="1">
        <f t="shared" si="12"/>
        <v>3.314606741573034E-2</v>
      </c>
      <c r="T24" s="1">
        <f t="shared" si="12"/>
        <v>5.4014598540145994E-2</v>
      </c>
      <c r="U24" s="1">
        <f t="shared" si="12"/>
        <v>3.7301871052317963E-2</v>
      </c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L25" s="1">
        <f t="shared" ref="L25:U25" si="13">L5/SUM(L$2:L$20)</f>
        <v>0.08</v>
      </c>
      <c r="M25" s="1">
        <f t="shared" si="13"/>
        <v>8.0935251798561161E-2</v>
      </c>
      <c r="N25" s="1">
        <f t="shared" si="13"/>
        <v>7.2189349112426096E-2</v>
      </c>
      <c r="O25" s="1">
        <f t="shared" si="13"/>
        <v>5.9931052771148248E-2</v>
      </c>
      <c r="P25" s="1">
        <f t="shared" si="13"/>
        <v>5.5889258996341395E-2</v>
      </c>
      <c r="Q25" s="1">
        <f t="shared" si="13"/>
        <v>7.6957899502037115E-3</v>
      </c>
      <c r="R25" s="1">
        <f t="shared" si="13"/>
        <v>9.7491717936583039E-2</v>
      </c>
      <c r="S25" s="1">
        <f t="shared" si="13"/>
        <v>8.4269662921348312E-3</v>
      </c>
      <c r="T25" s="1">
        <f t="shared" si="13"/>
        <v>8.4671532846715344E-2</v>
      </c>
      <c r="U25" s="1">
        <f t="shared" si="13"/>
        <v>8.7593850554165159E-2</v>
      </c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L26" s="1">
        <f t="shared" ref="L26:U26" si="14">L6/SUM(L$2:L$20)</f>
        <v>0.04</v>
      </c>
      <c r="M26" s="1">
        <f t="shared" si="14"/>
        <v>9.6223021582733811E-2</v>
      </c>
      <c r="N26" s="1">
        <f t="shared" si="14"/>
        <v>3.4911242603550295E-2</v>
      </c>
      <c r="O26" s="1">
        <f t="shared" si="14"/>
        <v>4.7821090780518001E-2</v>
      </c>
      <c r="P26" s="1">
        <f t="shared" si="14"/>
        <v>0.10654999180909736</v>
      </c>
      <c r="Q26" s="1">
        <f t="shared" si="14"/>
        <v>5.6586690810321402E-2</v>
      </c>
      <c r="R26" s="1">
        <f t="shared" si="14"/>
        <v>6.1997160435399906E-2</v>
      </c>
      <c r="S26" s="1">
        <f t="shared" si="14"/>
        <v>4.2134831460674163E-2</v>
      </c>
      <c r="T26" s="1">
        <f t="shared" si="14"/>
        <v>6.7153284671532851E-2</v>
      </c>
      <c r="U26" s="1">
        <f t="shared" si="14"/>
        <v>0.13025861041592179</v>
      </c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L27" s="1">
        <f t="shared" ref="L27:U27" si="15">L7/SUM(L$2:L$20)</f>
        <v>0.04</v>
      </c>
      <c r="M27" s="1">
        <f t="shared" si="15"/>
        <v>3.5971223021582739E-2</v>
      </c>
      <c r="N27" s="1">
        <f t="shared" si="15"/>
        <v>6.0355029585798803E-2</v>
      </c>
      <c r="O27" s="1">
        <f t="shared" si="15"/>
        <v>3.0672677450720411E-2</v>
      </c>
      <c r="P27" s="1">
        <f t="shared" si="15"/>
        <v>0.10405176650466881</v>
      </c>
      <c r="Q27" s="1">
        <f t="shared" si="15"/>
        <v>0.22951561792666361</v>
      </c>
      <c r="R27" s="1">
        <f t="shared" si="15"/>
        <v>7.2645527685754857E-2</v>
      </c>
      <c r="S27" s="1">
        <f t="shared" si="15"/>
        <v>0</v>
      </c>
      <c r="T27" s="1">
        <f t="shared" si="15"/>
        <v>4.9635036496350364E-2</v>
      </c>
      <c r="U27" s="1">
        <f t="shared" si="15"/>
        <v>4.5286616613037789E-3</v>
      </c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L28" s="1">
        <f t="shared" ref="L28:U28" si="16">L8/SUM(L$2:L$20)</f>
        <v>0.12</v>
      </c>
      <c r="M28" s="1">
        <f t="shared" si="16"/>
        <v>9.0827338129496393E-2</v>
      </c>
      <c r="N28" s="1">
        <f t="shared" si="16"/>
        <v>0</v>
      </c>
      <c r="O28" s="1">
        <f t="shared" si="16"/>
        <v>0</v>
      </c>
      <c r="P28" s="1">
        <f t="shared" si="16"/>
        <v>6.7970840386610595E-2</v>
      </c>
      <c r="Q28" s="1">
        <f t="shared" si="16"/>
        <v>4.572204617473969E-2</v>
      </c>
      <c r="R28" s="1">
        <f t="shared" si="16"/>
        <v>5.8684335068622806E-2</v>
      </c>
      <c r="S28" s="1">
        <f t="shared" si="16"/>
        <v>0.57752808988764048</v>
      </c>
      <c r="T28" s="1">
        <f t="shared" si="16"/>
        <v>7.2992700729927015E-2</v>
      </c>
      <c r="U28" s="1">
        <f t="shared" si="16"/>
        <v>7.3173638422118936E-2</v>
      </c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L29" s="1">
        <f t="shared" ref="L29:U29" si="17">L9/SUM(L$2:L$20)</f>
        <v>0.04</v>
      </c>
      <c r="M29" s="1">
        <f t="shared" si="17"/>
        <v>7.2841726618705055E-2</v>
      </c>
      <c r="N29" s="1">
        <f t="shared" si="17"/>
        <v>3.668639053254439E-2</v>
      </c>
      <c r="O29" s="1">
        <f t="shared" si="17"/>
        <v>3.571112878988774E-2</v>
      </c>
      <c r="P29" s="1">
        <f t="shared" si="17"/>
        <v>4.1336755310435208E-2</v>
      </c>
      <c r="Q29" s="1">
        <f t="shared" si="17"/>
        <v>1.7655047532820278E-2</v>
      </c>
      <c r="R29" s="1">
        <f t="shared" si="17"/>
        <v>3.6677709417889261E-2</v>
      </c>
      <c r="S29" s="1">
        <f t="shared" si="17"/>
        <v>6.0112359550561809E-2</v>
      </c>
      <c r="T29" s="1">
        <f t="shared" si="17"/>
        <v>7.0072992700729933E-2</v>
      </c>
      <c r="U29" s="1">
        <f t="shared" si="17"/>
        <v>5.1245381956858543E-2</v>
      </c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L30" s="1">
        <f t="shared" ref="L30:U30" si="18">L10/SUM(L$2:L$20)</f>
        <v>0.04</v>
      </c>
      <c r="M30" s="1">
        <f t="shared" si="18"/>
        <v>6.6546762589928046E-2</v>
      </c>
      <c r="N30" s="1">
        <f t="shared" si="18"/>
        <v>3.7278106508875739E-2</v>
      </c>
      <c r="O30" s="1">
        <f t="shared" si="18"/>
        <v>3.7037037037037042E-2</v>
      </c>
      <c r="P30" s="1">
        <f t="shared" si="18"/>
        <v>1.448424616392726E-2</v>
      </c>
      <c r="Q30" s="1">
        <f t="shared" si="18"/>
        <v>6.8809416025350817E-2</v>
      </c>
      <c r="R30" s="1">
        <f t="shared" si="18"/>
        <v>3.0998580217699953E-2</v>
      </c>
      <c r="S30" s="1">
        <f t="shared" si="18"/>
        <v>5.617977528089873E-4</v>
      </c>
      <c r="T30" s="1">
        <f t="shared" si="18"/>
        <v>3.2116788321167877E-2</v>
      </c>
      <c r="U30" s="1">
        <f t="shared" si="18"/>
        <v>1.3824335597664163E-2</v>
      </c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L31" s="1">
        <f t="shared" ref="L31:U31" si="19">L11/SUM(L$2:L$20)</f>
        <v>0.08</v>
      </c>
      <c r="M31" s="1">
        <f t="shared" si="19"/>
        <v>7.2841726618705055E-2</v>
      </c>
      <c r="N31" s="1">
        <f t="shared" si="19"/>
        <v>4.0828402366863886E-2</v>
      </c>
      <c r="O31" s="1">
        <f t="shared" si="19"/>
        <v>8.857067090957306E-2</v>
      </c>
      <c r="P31" s="1">
        <f t="shared" si="19"/>
        <v>8.3369737345055414E-2</v>
      </c>
      <c r="Q31" s="1">
        <f t="shared" si="19"/>
        <v>0.19239474875509277</v>
      </c>
      <c r="R31" s="1">
        <f t="shared" si="19"/>
        <v>0.11665877898722195</v>
      </c>
      <c r="S31" s="1">
        <f t="shared" si="19"/>
        <v>0</v>
      </c>
      <c r="T31" s="1">
        <f t="shared" si="19"/>
        <v>9.7810218978102173E-2</v>
      </c>
      <c r="U31" s="1">
        <f t="shared" si="19"/>
        <v>7.3173638422118936E-2</v>
      </c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L32" s="1">
        <f t="shared" ref="L32:U32" si="20">L12/SUM(L$2:L$20)</f>
        <v>0.08</v>
      </c>
      <c r="M32" s="1">
        <f t="shared" si="20"/>
        <v>7.464028776978418E-2</v>
      </c>
      <c r="N32" s="1">
        <f t="shared" si="20"/>
        <v>7.6923076923076969E-2</v>
      </c>
      <c r="O32" s="1">
        <f t="shared" si="20"/>
        <v>8.538849111641475E-2</v>
      </c>
      <c r="P32" s="1">
        <f t="shared" si="20"/>
        <v>0.11626986293889587</v>
      </c>
      <c r="Q32" s="1">
        <f t="shared" si="20"/>
        <v>3.6215482118605699E-3</v>
      </c>
      <c r="R32" s="1">
        <f t="shared" si="20"/>
        <v>7.54850922858495E-2</v>
      </c>
      <c r="S32" s="1">
        <f t="shared" si="20"/>
        <v>1.6853932584269662E-2</v>
      </c>
      <c r="T32" s="1">
        <f t="shared" si="20"/>
        <v>0.145985401459854</v>
      </c>
      <c r="U32" s="1">
        <f t="shared" si="20"/>
        <v>8.3065188892861394E-2</v>
      </c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L33" s="1">
        <f t="shared" ref="L33:U33" si="21">L13/SUM(L$2:L$20)</f>
        <v>0.16</v>
      </c>
      <c r="M33" s="1">
        <f t="shared" si="21"/>
        <v>6.7446043165467637E-2</v>
      </c>
      <c r="N33" s="1">
        <f t="shared" si="21"/>
        <v>0.11360946745562131</v>
      </c>
      <c r="O33" s="1">
        <f t="shared" si="21"/>
        <v>0.19641120834438258</v>
      </c>
      <c r="P33" s="1">
        <f t="shared" si="21"/>
        <v>0.10787418773548846</v>
      </c>
      <c r="Q33" s="1">
        <f t="shared" si="21"/>
        <v>9.0538705296514237E-3</v>
      </c>
      <c r="R33" s="1">
        <f t="shared" si="21"/>
        <v>8.8499763369616638E-2</v>
      </c>
      <c r="S33" s="1">
        <f t="shared" si="21"/>
        <v>7.8651685393258432E-3</v>
      </c>
      <c r="T33" s="1">
        <f t="shared" si="21"/>
        <v>0.15036496350364964</v>
      </c>
      <c r="U33" s="1">
        <f t="shared" si="21"/>
        <v>7.4246216184006661E-2</v>
      </c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L34" s="1">
        <f t="shared" ref="L34:U34" si="22">L14/SUM(L$2:L$20)</f>
        <v>0.04</v>
      </c>
      <c r="M34" s="1">
        <f t="shared" si="22"/>
        <v>2.6079136690647479E-2</v>
      </c>
      <c r="N34" s="1">
        <f t="shared" si="22"/>
        <v>4.9112426035502976E-2</v>
      </c>
      <c r="O34" s="1">
        <f t="shared" si="22"/>
        <v>2.5899407760982946E-2</v>
      </c>
      <c r="P34" s="1">
        <f t="shared" si="22"/>
        <v>1.1194233604543203E-3</v>
      </c>
      <c r="Q34" s="1">
        <f t="shared" si="22"/>
        <v>1.493888637392485E-2</v>
      </c>
      <c r="R34" s="1">
        <f t="shared" si="22"/>
        <v>2.7922385234264081E-2</v>
      </c>
      <c r="S34" s="1">
        <f t="shared" si="22"/>
        <v>0</v>
      </c>
      <c r="T34" s="1">
        <f t="shared" si="22"/>
        <v>0</v>
      </c>
      <c r="U34" s="1">
        <f t="shared" si="22"/>
        <v>2.2643308306518881E-3</v>
      </c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L35" s="1">
        <f t="shared" ref="L35:U35" si="23">L15/SUM(L$2:L$20)</f>
        <v>0.08</v>
      </c>
      <c r="M35" s="1">
        <f t="shared" si="23"/>
        <v>5.6654676258992807E-2</v>
      </c>
      <c r="N35" s="1">
        <f t="shared" si="23"/>
        <v>5.0887573964497015E-2</v>
      </c>
      <c r="O35" s="1">
        <f t="shared" si="23"/>
        <v>2.9877132502430834E-2</v>
      </c>
      <c r="P35" s="1">
        <f t="shared" si="23"/>
        <v>6.982744498443727E-2</v>
      </c>
      <c r="Q35" s="1">
        <f t="shared" si="23"/>
        <v>0.11453146220009051</v>
      </c>
      <c r="R35" s="1">
        <f t="shared" si="23"/>
        <v>8.1400851869380023E-2</v>
      </c>
      <c r="S35" s="1">
        <f t="shared" si="23"/>
        <v>0.24662921348314609</v>
      </c>
      <c r="T35" s="1">
        <f t="shared" si="23"/>
        <v>0.11532846715328468</v>
      </c>
      <c r="U35" s="1">
        <f t="shared" si="23"/>
        <v>6.4593016327017028E-2</v>
      </c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L36" s="1">
        <f t="shared" ref="L36:U36" si="24">L16/SUM(L$2:L$20)</f>
        <v>0.04</v>
      </c>
      <c r="M36" s="1">
        <f t="shared" si="24"/>
        <v>0</v>
      </c>
      <c r="N36" s="1">
        <f t="shared" si="24"/>
        <v>5.3846153846153863E-2</v>
      </c>
      <c r="O36" s="1">
        <f t="shared" si="24"/>
        <v>4.5080880403076118E-2</v>
      </c>
      <c r="P36" s="1">
        <f t="shared" si="24"/>
        <v>0</v>
      </c>
      <c r="Q36" s="1">
        <f t="shared" si="24"/>
        <v>8.1484834766862805E-3</v>
      </c>
      <c r="R36" s="1">
        <f t="shared" si="24"/>
        <v>3.1471840984382396E-2</v>
      </c>
      <c r="S36" s="1">
        <f t="shared" si="24"/>
        <v>0</v>
      </c>
      <c r="T36" s="1">
        <f t="shared" si="24"/>
        <v>0</v>
      </c>
      <c r="U36" s="1">
        <f t="shared" si="24"/>
        <v>0</v>
      </c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L37" s="1">
        <f t="shared" ref="L37:U37" si="25">L17/SUM(L$2:L$20)</f>
        <v>0</v>
      </c>
      <c r="M37" s="1">
        <f t="shared" si="25"/>
        <v>8.9928057553957305E-4</v>
      </c>
      <c r="N37" s="1">
        <f t="shared" si="25"/>
        <v>4.733727810650893E-2</v>
      </c>
      <c r="O37" s="1">
        <f t="shared" si="25"/>
        <v>3.9777247414478932E-2</v>
      </c>
      <c r="P37" s="1">
        <f t="shared" si="25"/>
        <v>5.4059957407306238E-3</v>
      </c>
      <c r="Q37" s="1">
        <f t="shared" si="25"/>
        <v>4.7080126754187407E-2</v>
      </c>
      <c r="R37" s="1">
        <f t="shared" si="25"/>
        <v>6.862281116895407E-3</v>
      </c>
      <c r="S37" s="1">
        <f t="shared" si="25"/>
        <v>0</v>
      </c>
      <c r="T37" s="1">
        <f t="shared" si="25"/>
        <v>0</v>
      </c>
      <c r="U37" s="1">
        <f t="shared" si="25"/>
        <v>3.7301871052317963E-2</v>
      </c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L38" s="1">
        <f t="shared" ref="L38:U38" si="26">L18/SUM(L$2:L$20)</f>
        <v>0</v>
      </c>
      <c r="M38" s="1">
        <f t="shared" si="26"/>
        <v>3.5971223021582739E-2</v>
      </c>
      <c r="N38" s="1">
        <f t="shared" si="26"/>
        <v>5.3846153846153863E-2</v>
      </c>
      <c r="O38" s="1">
        <f t="shared" si="26"/>
        <v>4.7997878546804568E-2</v>
      </c>
      <c r="P38" s="1">
        <f t="shared" si="26"/>
        <v>3.006061267951728E-2</v>
      </c>
      <c r="Q38" s="1">
        <f t="shared" si="26"/>
        <v>0</v>
      </c>
      <c r="R38" s="1">
        <f t="shared" si="26"/>
        <v>0</v>
      </c>
      <c r="S38" s="1">
        <f t="shared" si="26"/>
        <v>0</v>
      </c>
      <c r="T38" s="1">
        <f t="shared" si="26"/>
        <v>0</v>
      </c>
      <c r="U38" s="1">
        <f t="shared" si="26"/>
        <v>6.1971159575735887E-2</v>
      </c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L39" s="1">
        <f t="shared" ref="L39:U39" si="27">L19/SUM(L$2:L$20)</f>
        <v>0</v>
      </c>
      <c r="M39" s="1">
        <f t="shared" si="27"/>
        <v>2.4280575539568347E-2</v>
      </c>
      <c r="N39" s="1">
        <f t="shared" si="27"/>
        <v>4.6745562130177477E-2</v>
      </c>
      <c r="O39" s="1">
        <f t="shared" si="27"/>
        <v>8.1410766374966859E-2</v>
      </c>
      <c r="P39" s="1">
        <f t="shared" si="27"/>
        <v>3.3500791787254958E-2</v>
      </c>
      <c r="Q39" s="1">
        <f t="shared" si="27"/>
        <v>3.9384336803983691E-2</v>
      </c>
      <c r="R39" s="1">
        <f t="shared" si="27"/>
        <v>2.0350212967345006E-2</v>
      </c>
      <c r="S39" s="1">
        <f t="shared" si="27"/>
        <v>0</v>
      </c>
      <c r="T39" s="1">
        <f t="shared" si="27"/>
        <v>0</v>
      </c>
      <c r="U39" s="1">
        <f t="shared" si="27"/>
        <v>4.4929090692408524E-2</v>
      </c>
    </row>
    <row r="40" spans="1:21" x14ac:dyDescent="0.3">
      <c r="L40" s="1">
        <f t="shared" ref="L40:U40" si="28">L20/SUM(L$2:L$20)</f>
        <v>0</v>
      </c>
      <c r="M40" s="1">
        <f t="shared" si="28"/>
        <v>4.0467625899280588E-2</v>
      </c>
      <c r="N40" s="1">
        <f t="shared" si="28"/>
        <v>6.9230769230769235E-2</v>
      </c>
      <c r="O40" s="1">
        <f t="shared" si="28"/>
        <v>4.1898700609917794E-2</v>
      </c>
      <c r="P40" s="1">
        <f t="shared" si="28"/>
        <v>1.7719652705728173E-2</v>
      </c>
      <c r="Q40" s="1">
        <f t="shared" si="28"/>
        <v>1.8107741059302847E-2</v>
      </c>
      <c r="R40" s="1">
        <f t="shared" si="28"/>
        <v>1.4197823000473247E-3</v>
      </c>
      <c r="S40" s="1">
        <f t="shared" si="28"/>
        <v>0</v>
      </c>
      <c r="T40" s="1">
        <f t="shared" si="28"/>
        <v>0</v>
      </c>
      <c r="U40" s="1">
        <f t="shared" si="28"/>
        <v>0.12751757835776426</v>
      </c>
    </row>
    <row r="42" spans="1:21" x14ac:dyDescent="0.3">
      <c r="J42" s="11" t="s">
        <v>30</v>
      </c>
      <c r="K42" s="1">
        <f>1/LN(19)</f>
        <v>0.3396232718951086</v>
      </c>
      <c r="L42" s="1">
        <f>IF(L22=0,0,L22*LN(L22))</f>
        <v>-0.12875503299472801</v>
      </c>
      <c r="M42" s="1">
        <f t="shared" ref="M42:U42" si="29">IF(M22=0,0,M22*LN(M22))</f>
        <v>-0.1557970358123954</v>
      </c>
      <c r="N42" s="1">
        <f t="shared" si="29"/>
        <v>-0.16837496591636797</v>
      </c>
      <c r="O42" s="1">
        <f t="shared" si="29"/>
        <v>-0.11504276618765076</v>
      </c>
      <c r="P42" s="1">
        <f t="shared" si="29"/>
        <v>-3.5123582287396794E-2</v>
      </c>
      <c r="Q42" s="1">
        <f t="shared" si="29"/>
        <v>-0.15823287246562631</v>
      </c>
      <c r="R42" s="1">
        <f t="shared" si="29"/>
        <v>-0.12925844046175483</v>
      </c>
      <c r="S42" s="1">
        <f t="shared" si="29"/>
        <v>0</v>
      </c>
      <c r="T42" s="1">
        <f t="shared" si="29"/>
        <v>-0.10317333035644481</v>
      </c>
      <c r="U42" s="1">
        <f t="shared" si="29"/>
        <v>-8.9062033495936901E-2</v>
      </c>
    </row>
    <row r="43" spans="1:21" x14ac:dyDescent="0.3">
      <c r="L43" s="1">
        <f t="shared" ref="L43:U60" si="30">IF(L23=0,0,L23*LN(L23))</f>
        <v>-0.12875503299472801</v>
      </c>
      <c r="M43" s="1">
        <f t="shared" si="30"/>
        <v>-0.14321846342078526</v>
      </c>
      <c r="N43" s="1">
        <f t="shared" si="30"/>
        <v>-0.20006148662691339</v>
      </c>
      <c r="O43" s="1">
        <f t="shared" si="30"/>
        <v>-0.1232818803346479</v>
      </c>
      <c r="P43" s="1">
        <f t="shared" si="30"/>
        <v>-0.22078740873594344</v>
      </c>
      <c r="Q43" s="1">
        <f t="shared" si="30"/>
        <v>-0.10938252480577321</v>
      </c>
      <c r="R43" s="1">
        <f t="shared" si="30"/>
        <v>-0.15887910450736445</v>
      </c>
      <c r="S43" s="1">
        <f t="shared" si="30"/>
        <v>-3.3704238158414355E-2</v>
      </c>
      <c r="T43" s="1">
        <f t="shared" si="30"/>
        <v>-0.10683624001651802</v>
      </c>
      <c r="U43" s="1">
        <f t="shared" si="30"/>
        <v>-4.304796044824951E-2</v>
      </c>
    </row>
    <row r="44" spans="1:21" x14ac:dyDescent="0.3">
      <c r="L44" s="1">
        <f t="shared" si="30"/>
        <v>-0.20205829154466046</v>
      </c>
      <c r="M44" s="1">
        <f t="shared" si="30"/>
        <v>-0.16431841101875427</v>
      </c>
      <c r="N44" s="1">
        <f t="shared" si="30"/>
        <v>-7.156129750748455E-2</v>
      </c>
      <c r="O44" s="1">
        <f t="shared" si="30"/>
        <v>-0.11713556954875023</v>
      </c>
      <c r="P44" s="1">
        <f t="shared" si="30"/>
        <v>-0.13859057220768189</v>
      </c>
      <c r="Q44" s="1">
        <f t="shared" si="30"/>
        <v>-0.13039551741878072</v>
      </c>
      <c r="R44" s="1">
        <f t="shared" si="30"/>
        <v>-0.22569795591550187</v>
      </c>
      <c r="S44" s="1">
        <f t="shared" si="30"/>
        <v>-0.11292305660867656</v>
      </c>
      <c r="T44" s="1">
        <f t="shared" si="30"/>
        <v>-0.1576416558363008</v>
      </c>
      <c r="U44" s="1">
        <f t="shared" si="30"/>
        <v>-0.12267510316842614</v>
      </c>
    </row>
    <row r="45" spans="1:21" x14ac:dyDescent="0.3">
      <c r="L45" s="1">
        <f t="shared" si="30"/>
        <v>-0.20205829154466046</v>
      </c>
      <c r="M45" s="1">
        <f t="shared" si="30"/>
        <v>-0.20347978633383423</v>
      </c>
      <c r="N45" s="1">
        <f t="shared" si="30"/>
        <v>-0.18974701604049196</v>
      </c>
      <c r="O45" s="1">
        <f t="shared" si="30"/>
        <v>-0.16867957373239253</v>
      </c>
      <c r="P45" s="1">
        <f t="shared" si="30"/>
        <v>-0.16120603211077023</v>
      </c>
      <c r="Q45" s="1">
        <f t="shared" si="30"/>
        <v>-3.7456039660111511E-2</v>
      </c>
      <c r="R45" s="1">
        <f t="shared" si="30"/>
        <v>-0.22695953471758351</v>
      </c>
      <c r="S45" s="1">
        <f t="shared" si="30"/>
        <v>-4.0249874512785846E-2</v>
      </c>
      <c r="T45" s="1">
        <f t="shared" si="30"/>
        <v>-0.20905196789418504</v>
      </c>
      <c r="U45" s="1">
        <f t="shared" si="30"/>
        <v>-0.21329492250662208</v>
      </c>
    </row>
    <row r="46" spans="1:21" x14ac:dyDescent="0.3">
      <c r="L46" s="1">
        <f t="shared" si="30"/>
        <v>-0.12875503299472801</v>
      </c>
      <c r="M46" s="1">
        <f t="shared" si="30"/>
        <v>-0.22526643032131519</v>
      </c>
      <c r="N46" s="1">
        <f t="shared" si="30"/>
        <v>-0.11712534643590093</v>
      </c>
      <c r="O46" s="1">
        <f t="shared" si="30"/>
        <v>-0.14538991269603752</v>
      </c>
      <c r="P46" s="1">
        <f t="shared" si="30"/>
        <v>-0.23858045492293381</v>
      </c>
      <c r="Q46" s="1">
        <f t="shared" si="30"/>
        <v>-0.16251592723618241</v>
      </c>
      <c r="R46" s="1">
        <f t="shared" si="30"/>
        <v>-0.17239343917101399</v>
      </c>
      <c r="S46" s="1">
        <f t="shared" si="30"/>
        <v>-0.1334359773770992</v>
      </c>
      <c r="T46" s="1">
        <f t="shared" si="30"/>
        <v>-0.18136607638184524</v>
      </c>
      <c r="U46" s="1">
        <f t="shared" si="30"/>
        <v>-0.26549746259170881</v>
      </c>
    </row>
    <row r="47" spans="1:21" x14ac:dyDescent="0.3">
      <c r="L47" s="1">
        <f t="shared" si="30"/>
        <v>-0.12875503299472801</v>
      </c>
      <c r="M47" s="1">
        <f t="shared" si="30"/>
        <v>-0.11960561225527309</v>
      </c>
      <c r="N47" s="1">
        <f t="shared" si="30"/>
        <v>-0.16944740914352099</v>
      </c>
      <c r="O47" s="1">
        <f t="shared" si="30"/>
        <v>-0.10687535605718412</v>
      </c>
      <c r="P47" s="1">
        <f t="shared" si="30"/>
        <v>-0.23545528258012954</v>
      </c>
      <c r="Q47" s="1">
        <f t="shared" si="30"/>
        <v>-0.33779746007843803</v>
      </c>
      <c r="R47" s="1">
        <f t="shared" si="30"/>
        <v>-0.19048844754632352</v>
      </c>
      <c r="S47" s="1">
        <f t="shared" si="30"/>
        <v>0</v>
      </c>
      <c r="T47" s="1">
        <f t="shared" si="30"/>
        <v>-0.14905690899849078</v>
      </c>
      <c r="U47" s="1">
        <f t="shared" si="30"/>
        <v>-2.4442676110291984E-2</v>
      </c>
    </row>
    <row r="48" spans="1:21" x14ac:dyDescent="0.3">
      <c r="L48" s="1">
        <f t="shared" si="30"/>
        <v>-0.2544316243440109</v>
      </c>
      <c r="M48" s="1">
        <f t="shared" si="30"/>
        <v>-0.21787616075080585</v>
      </c>
      <c r="N48" s="1">
        <f t="shared" si="30"/>
        <v>0</v>
      </c>
      <c r="O48" s="1">
        <f t="shared" si="30"/>
        <v>0</v>
      </c>
      <c r="P48" s="1">
        <f t="shared" si="30"/>
        <v>-0.18275160011927716</v>
      </c>
      <c r="Q48" s="1">
        <f t="shared" si="30"/>
        <v>-0.14106049947689661</v>
      </c>
      <c r="R48" s="1">
        <f t="shared" si="30"/>
        <v>-0.16640427072852174</v>
      </c>
      <c r="S48" s="1">
        <f t="shared" si="30"/>
        <v>-0.31706188022169046</v>
      </c>
      <c r="T48" s="1">
        <f t="shared" si="30"/>
        <v>-0.19105079071781603</v>
      </c>
      <c r="U48" s="1">
        <f t="shared" si="30"/>
        <v>-0.19134321451386929</v>
      </c>
    </row>
    <row r="49" spans="12:21" x14ac:dyDescent="0.3">
      <c r="L49" s="1">
        <f t="shared" si="30"/>
        <v>-0.12875503299472801</v>
      </c>
      <c r="M49" s="1">
        <f t="shared" si="30"/>
        <v>-0.19080644957840398</v>
      </c>
      <c r="N49" s="1">
        <f t="shared" si="30"/>
        <v>-0.1212613397740034</v>
      </c>
      <c r="O49" s="1">
        <f t="shared" si="30"/>
        <v>-0.11899994120197896</v>
      </c>
      <c r="P49" s="1">
        <f t="shared" si="30"/>
        <v>-0.1316990353457953</v>
      </c>
      <c r="Q49" s="1">
        <f t="shared" si="30"/>
        <v>-7.1268722831293943E-2</v>
      </c>
      <c r="R49" s="1">
        <f t="shared" si="30"/>
        <v>-0.12124132574415455</v>
      </c>
      <c r="S49" s="1">
        <f t="shared" si="30"/>
        <v>-0.16900829187875957</v>
      </c>
      <c r="T49" s="1">
        <f t="shared" si="30"/>
        <v>-0.18626927841315047</v>
      </c>
      <c r="U49" s="1">
        <f t="shared" si="30"/>
        <v>-0.15225668007012971</v>
      </c>
    </row>
    <row r="50" spans="12:21" x14ac:dyDescent="0.3">
      <c r="L50" s="1">
        <f t="shared" si="30"/>
        <v>-0.12875503299472801</v>
      </c>
      <c r="M50" s="1">
        <f t="shared" si="30"/>
        <v>-0.18033176999898423</v>
      </c>
      <c r="N50" s="1">
        <f t="shared" si="30"/>
        <v>-0.1226207054059834</v>
      </c>
      <c r="O50" s="1">
        <f t="shared" si="30"/>
        <v>-0.12206803207423443</v>
      </c>
      <c r="P50" s="1">
        <f t="shared" si="30"/>
        <v>-6.1336345858642942E-2</v>
      </c>
      <c r="Q50" s="1">
        <f t="shared" si="30"/>
        <v>-0.18416253134958069</v>
      </c>
      <c r="R50" s="1">
        <f t="shared" si="30"/>
        <v>-0.10768329806476702</v>
      </c>
      <c r="S50" s="1">
        <f t="shared" si="30"/>
        <v>-4.2047014849921991E-3</v>
      </c>
      <c r="T50" s="1">
        <f t="shared" si="30"/>
        <v>-0.11042960652246131</v>
      </c>
      <c r="U50" s="1">
        <f t="shared" si="30"/>
        <v>-5.9186470710116762E-2</v>
      </c>
    </row>
    <row r="51" spans="12:21" x14ac:dyDescent="0.3">
      <c r="L51" s="1">
        <f t="shared" si="30"/>
        <v>-0.20205829154466046</v>
      </c>
      <c r="M51" s="1">
        <f t="shared" si="30"/>
        <v>-0.19080644957840398</v>
      </c>
      <c r="N51" s="1">
        <f t="shared" si="30"/>
        <v>-0.13058463546098831</v>
      </c>
      <c r="O51" s="1">
        <f t="shared" si="30"/>
        <v>-0.2146912766985079</v>
      </c>
      <c r="P51" s="1">
        <f t="shared" si="30"/>
        <v>-0.20712960275773032</v>
      </c>
      <c r="Q51" s="1">
        <f t="shared" si="30"/>
        <v>-0.31710618590342809</v>
      </c>
      <c r="R51" s="1">
        <f t="shared" si="30"/>
        <v>-0.25064162278696706</v>
      </c>
      <c r="S51" s="1">
        <f t="shared" si="30"/>
        <v>0</v>
      </c>
      <c r="T51" s="1">
        <f t="shared" si="30"/>
        <v>-0.22738198053193337</v>
      </c>
      <c r="U51" s="1">
        <f t="shared" si="30"/>
        <v>-0.19134321451386929</v>
      </c>
    </row>
    <row r="52" spans="12:21" x14ac:dyDescent="0.3">
      <c r="L52" s="1">
        <f t="shared" si="30"/>
        <v>-0.20205829154466046</v>
      </c>
      <c r="M52" s="1">
        <f t="shared" si="30"/>
        <v>-0.19369713485805415</v>
      </c>
      <c r="N52" s="1">
        <f t="shared" si="30"/>
        <v>-0.19730379672781059</v>
      </c>
      <c r="O52" s="1">
        <f t="shared" si="30"/>
        <v>-0.21010213536247457</v>
      </c>
      <c r="P52" s="1">
        <f t="shared" si="30"/>
        <v>-0.25019430291411815</v>
      </c>
      <c r="Q52" s="1">
        <f t="shared" si="30"/>
        <v>-2.0356192527805454E-2</v>
      </c>
      <c r="R52" s="1">
        <f t="shared" si="30"/>
        <v>-0.19503989835063398</v>
      </c>
      <c r="S52" s="1">
        <f t="shared" si="30"/>
        <v>-6.8817493173437799E-2</v>
      </c>
      <c r="T52" s="1">
        <f t="shared" si="30"/>
        <v>-0.28091221201082245</v>
      </c>
      <c r="U52" s="1">
        <f t="shared" si="30"/>
        <v>-0.20667695281412862</v>
      </c>
    </row>
    <row r="53" spans="12:21" x14ac:dyDescent="0.3">
      <c r="L53" s="1">
        <f t="shared" si="30"/>
        <v>-0.29321303419972966</v>
      </c>
      <c r="M53" s="1">
        <f t="shared" si="30"/>
        <v>-0.18186335620104885</v>
      </c>
      <c r="N53" s="1">
        <f t="shared" si="30"/>
        <v>-0.24709927792352238</v>
      </c>
      <c r="O53" s="1">
        <f t="shared" si="30"/>
        <v>-0.31966804389155423</v>
      </c>
      <c r="P53" s="1">
        <f t="shared" si="30"/>
        <v>-0.24021312575364023</v>
      </c>
      <c r="Q53" s="1">
        <f t="shared" si="30"/>
        <v>-4.2594503665605479E-2</v>
      </c>
      <c r="R53" s="1">
        <f t="shared" si="30"/>
        <v>-0.2145902791965901</v>
      </c>
      <c r="S53" s="1">
        <f t="shared" si="30"/>
        <v>-3.8109190107523713E-2</v>
      </c>
      <c r="T53" s="1">
        <f t="shared" si="30"/>
        <v>-0.28489497015088572</v>
      </c>
      <c r="U53" s="1">
        <f t="shared" si="30"/>
        <v>-0.19306751906810507</v>
      </c>
    </row>
    <row r="54" spans="12:21" x14ac:dyDescent="0.3">
      <c r="L54" s="1">
        <f t="shared" si="30"/>
        <v>-0.12875503299472801</v>
      </c>
      <c r="M54" s="1">
        <f t="shared" si="30"/>
        <v>-9.5100692176166859E-2</v>
      </c>
      <c r="N54" s="1">
        <f t="shared" si="30"/>
        <v>-0.14800732876331557</v>
      </c>
      <c r="O54" s="1">
        <f t="shared" si="30"/>
        <v>-9.4624397315871495E-2</v>
      </c>
      <c r="P54" s="1">
        <f t="shared" si="30"/>
        <v>-7.6064163409288385E-3</v>
      </c>
      <c r="Q54" s="1">
        <f t="shared" si="30"/>
        <v>-6.2799905923254865E-2</v>
      </c>
      <c r="R54" s="1">
        <f t="shared" si="30"/>
        <v>-9.9915413085144303E-2</v>
      </c>
      <c r="S54" s="1">
        <f t="shared" si="30"/>
        <v>0</v>
      </c>
      <c r="T54" s="1">
        <f t="shared" si="30"/>
        <v>0</v>
      </c>
      <c r="U54" s="1">
        <f t="shared" si="30"/>
        <v>-1.37908525862673E-2</v>
      </c>
    </row>
    <row r="55" spans="12:21" x14ac:dyDescent="0.3">
      <c r="L55" s="1">
        <f t="shared" si="30"/>
        <v>-0.20205829154466046</v>
      </c>
      <c r="M55" s="1">
        <f t="shared" si="30"/>
        <v>-0.16264315391222725</v>
      </c>
      <c r="N55" s="1">
        <f t="shared" si="30"/>
        <v>-0.15155014201365119</v>
      </c>
      <c r="O55" s="1">
        <f t="shared" si="30"/>
        <v>-0.10488851047201322</v>
      </c>
      <c r="P55" s="1">
        <f t="shared" si="30"/>
        <v>-0.18586167608858731</v>
      </c>
      <c r="Q55" s="1">
        <f t="shared" si="30"/>
        <v>-0.24817887995347529</v>
      </c>
      <c r="R55" s="1">
        <f t="shared" si="30"/>
        <v>-0.20418341742453752</v>
      </c>
      <c r="S55" s="1">
        <f t="shared" si="30"/>
        <v>-0.34524864722618609</v>
      </c>
      <c r="T55" s="1">
        <f t="shared" si="30"/>
        <v>-0.24910614288733007</v>
      </c>
      <c r="U55" s="1">
        <f t="shared" si="30"/>
        <v>-0.1769621913232379</v>
      </c>
    </row>
    <row r="56" spans="12:21" x14ac:dyDescent="0.3">
      <c r="L56" s="1">
        <f t="shared" si="30"/>
        <v>-0.12875503299472801</v>
      </c>
      <c r="M56" s="1">
        <f t="shared" si="30"/>
        <v>0</v>
      </c>
      <c r="N56" s="1">
        <f t="shared" si="30"/>
        <v>-0.15731823161386069</v>
      </c>
      <c r="O56" s="1">
        <f t="shared" si="30"/>
        <v>-0.13971904010484654</v>
      </c>
      <c r="P56" s="1">
        <f t="shared" si="30"/>
        <v>0</v>
      </c>
      <c r="Q56" s="1">
        <f t="shared" si="30"/>
        <v>-3.9193581719977874E-2</v>
      </c>
      <c r="R56" s="1">
        <f t="shared" si="30"/>
        <v>-0.10885046268431496</v>
      </c>
      <c r="S56" s="1">
        <f t="shared" si="30"/>
        <v>0</v>
      </c>
      <c r="T56" s="1">
        <f t="shared" si="30"/>
        <v>0</v>
      </c>
      <c r="U56" s="1">
        <f t="shared" si="30"/>
        <v>0</v>
      </c>
    </row>
    <row r="57" spans="12:21" x14ac:dyDescent="0.3">
      <c r="L57" s="1">
        <f t="shared" si="30"/>
        <v>0</v>
      </c>
      <c r="M57" s="1">
        <f t="shared" si="30"/>
        <v>-6.3074779449735245E-3</v>
      </c>
      <c r="N57" s="1">
        <f t="shared" si="30"/>
        <v>-0.14440033956181017</v>
      </c>
      <c r="O57" s="1">
        <f t="shared" si="30"/>
        <v>-0.12826015127931989</v>
      </c>
      <c r="P57" s="1">
        <f t="shared" si="30"/>
        <v>-2.8220630987911818E-2</v>
      </c>
      <c r="Q57" s="1">
        <f t="shared" si="30"/>
        <v>-0.14387236199411019</v>
      </c>
      <c r="R57" s="1">
        <f t="shared" si="30"/>
        <v>-3.4185931300874647E-2</v>
      </c>
      <c r="S57" s="1">
        <f t="shared" si="30"/>
        <v>0</v>
      </c>
      <c r="T57" s="1">
        <f t="shared" si="30"/>
        <v>0</v>
      </c>
      <c r="U57" s="1">
        <f t="shared" si="30"/>
        <v>-0.12267510316842614</v>
      </c>
    </row>
    <row r="58" spans="12:21" x14ac:dyDescent="0.3">
      <c r="L58" s="1">
        <f t="shared" si="30"/>
        <v>0</v>
      </c>
      <c r="M58" s="1">
        <f t="shared" si="30"/>
        <v>-0.11960561225527309</v>
      </c>
      <c r="N58" s="1">
        <f t="shared" si="30"/>
        <v>-0.15731823161386069</v>
      </c>
      <c r="O58" s="1">
        <f t="shared" si="30"/>
        <v>-0.14575028436612258</v>
      </c>
      <c r="P58" s="1">
        <f t="shared" si="30"/>
        <v>-0.10534860491970222</v>
      </c>
      <c r="Q58" s="1">
        <f t="shared" si="30"/>
        <v>0</v>
      </c>
      <c r="R58" s="1">
        <f t="shared" si="30"/>
        <v>0</v>
      </c>
      <c r="S58" s="1">
        <f t="shared" si="30"/>
        <v>0</v>
      </c>
      <c r="T58" s="1">
        <f t="shared" si="30"/>
        <v>0</v>
      </c>
      <c r="U58" s="1">
        <f t="shared" si="30"/>
        <v>-0.17234713485319866</v>
      </c>
    </row>
    <row r="59" spans="12:21" x14ac:dyDescent="0.3">
      <c r="L59" s="1">
        <f t="shared" si="30"/>
        <v>0</v>
      </c>
      <c r="M59" s="1">
        <f t="shared" si="30"/>
        <v>-9.0277088523172094E-2</v>
      </c>
      <c r="N59" s="1">
        <f t="shared" si="30"/>
        <v>-0.1431833375624601</v>
      </c>
      <c r="O59" s="1">
        <f t="shared" si="30"/>
        <v>-0.20419837155901513</v>
      </c>
      <c r="P59" s="1">
        <f t="shared" si="30"/>
        <v>-0.11377492692411699</v>
      </c>
      <c r="Q59" s="1">
        <f t="shared" si="30"/>
        <v>-0.12738419030086073</v>
      </c>
      <c r="R59" s="1">
        <f t="shared" si="30"/>
        <v>-7.9257239840353641E-2</v>
      </c>
      <c r="S59" s="1">
        <f t="shared" si="30"/>
        <v>0</v>
      </c>
      <c r="T59" s="1">
        <f t="shared" si="30"/>
        <v>0</v>
      </c>
      <c r="U59" s="1">
        <f t="shared" si="30"/>
        <v>-0.1394001325821852</v>
      </c>
    </row>
    <row r="60" spans="12:21" x14ac:dyDescent="0.3">
      <c r="L60" s="1">
        <f t="shared" si="30"/>
        <v>0</v>
      </c>
      <c r="M60" s="1">
        <f t="shared" si="30"/>
        <v>-0.12978991396295808</v>
      </c>
      <c r="N60" s="1">
        <f t="shared" si="30"/>
        <v>-0.1848676066005713</v>
      </c>
      <c r="O60" s="1">
        <f t="shared" si="30"/>
        <v>-0.13292364713565624</v>
      </c>
      <c r="P60" s="1">
        <f t="shared" si="30"/>
        <v>-7.146479346679753E-2</v>
      </c>
      <c r="Q60" s="1">
        <f t="shared" si="30"/>
        <v>-7.2637677669645628E-2</v>
      </c>
      <c r="R60" s="1">
        <f t="shared" si="30"/>
        <v>-9.3098699417150151E-3</v>
      </c>
      <c r="S60" s="1">
        <f t="shared" si="30"/>
        <v>0</v>
      </c>
      <c r="T60" s="1">
        <f t="shared" si="30"/>
        <v>0</v>
      </c>
      <c r="U60" s="1">
        <f t="shared" si="30"/>
        <v>-0.26262258708415037</v>
      </c>
    </row>
    <row r="62" spans="12:21" x14ac:dyDescent="0.3">
      <c r="L62" s="1">
        <f>-$K$42*SUM(L$42:L$60)</f>
        <v>0.87893700583922896</v>
      </c>
      <c r="M62" s="1">
        <f t="shared" ref="M62:U62" si="31">-$K$42*SUM(M$42:M$60)</f>
        <v>0.94102510478489509</v>
      </c>
      <c r="N62" s="1">
        <f t="shared" si="31"/>
        <v>0.95835998458740956</v>
      </c>
      <c r="O62" s="1">
        <f t="shared" si="31"/>
        <v>0.92115982338547209</v>
      </c>
      <c r="P62" s="1">
        <f t="shared" si="31"/>
        <v>0.88823182033220416</v>
      </c>
      <c r="Q62" s="1">
        <f t="shared" si="31"/>
        <v>0.81726793864890646</v>
      </c>
      <c r="R62" s="1">
        <f t="shared" si="31"/>
        <v>0.9152779088093228</v>
      </c>
      <c r="S62" s="1">
        <f t="shared" si="31"/>
        <v>0.42886382081079816</v>
      </c>
      <c r="T62" s="1">
        <f t="shared" si="31"/>
        <v>0.82772004377150932</v>
      </c>
      <c r="U62" s="1">
        <f t="shared" si="31"/>
        <v>0.89650090570265673</v>
      </c>
    </row>
    <row r="63" spans="12:21" x14ac:dyDescent="0.3">
      <c r="L63" s="1">
        <f>1-L62</f>
        <v>0.12106299416077104</v>
      </c>
      <c r="M63" s="1">
        <f t="shared" ref="M63:U63" si="32">1-M62</f>
        <v>5.8974895215104906E-2</v>
      </c>
      <c r="N63" s="1">
        <f t="shared" si="32"/>
        <v>4.1640015412590436E-2</v>
      </c>
      <c r="O63" s="1">
        <f t="shared" si="32"/>
        <v>7.8840176614527913E-2</v>
      </c>
      <c r="P63" s="1">
        <f t="shared" si="32"/>
        <v>0.11176817966779584</v>
      </c>
      <c r="Q63" s="1">
        <f t="shared" si="32"/>
        <v>0.18273206135109354</v>
      </c>
      <c r="R63" s="1">
        <f t="shared" si="32"/>
        <v>8.4722091190677196E-2</v>
      </c>
      <c r="S63" s="1">
        <f t="shared" si="32"/>
        <v>0.57113617918920179</v>
      </c>
      <c r="T63" s="1">
        <f t="shared" si="32"/>
        <v>0.17227995622849068</v>
      </c>
      <c r="U63" s="1">
        <f t="shared" si="32"/>
        <v>0.10349909429734327</v>
      </c>
    </row>
    <row r="65" spans="11:21" x14ac:dyDescent="0.3">
      <c r="K65" s="6" t="s">
        <v>31</v>
      </c>
      <c r="L65" s="7">
        <f>L63/SUM($L63:$U63)</f>
        <v>7.9299477056197415E-2</v>
      </c>
      <c r="M65" s="7">
        <f t="shared" ref="M65:U65" si="33">M63/SUM($L63:$U63)</f>
        <v>3.8630122957237063E-2</v>
      </c>
      <c r="N65" s="7">
        <f t="shared" si="33"/>
        <v>2.7275316208067189E-2</v>
      </c>
      <c r="O65" s="7">
        <f t="shared" si="33"/>
        <v>5.1642409969207465E-2</v>
      </c>
      <c r="P65" s="7">
        <f t="shared" si="33"/>
        <v>7.3211126658647624E-2</v>
      </c>
      <c r="Q65" s="7">
        <f t="shared" si="33"/>
        <v>0.11969435422437441</v>
      </c>
      <c r="R65" s="7">
        <f t="shared" si="33"/>
        <v>5.5495220261991426E-2</v>
      </c>
      <c r="S65" s="7">
        <f t="shared" si="33"/>
        <v>0.37410936885826901</v>
      </c>
      <c r="T65" s="7">
        <f t="shared" si="33"/>
        <v>0.11284794772249898</v>
      </c>
      <c r="U65" s="7">
        <f t="shared" si="33"/>
        <v>6.7794656083509444E-2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J21" sqref="J21:M21"/>
    </sheetView>
  </sheetViews>
  <sheetFormatPr defaultColWidth="9" defaultRowHeight="14.15" x14ac:dyDescent="0.3"/>
  <cols>
    <col min="1" max="1" width="9.23046875" style="1" bestFit="1" customWidth="1"/>
    <col min="2" max="2" width="13.4609375" style="1" bestFit="1" customWidth="1"/>
    <col min="3" max="3" width="3.23046875" style="1" bestFit="1" customWidth="1"/>
    <col min="4" max="6" width="5.23046875" style="1" bestFit="1" customWidth="1"/>
    <col min="7" max="7" width="3.23046875" style="1" bestFit="1" customWidth="1"/>
    <col min="8" max="8" width="9" style="1"/>
    <col min="9" max="9" width="11.3046875" style="1" bestFit="1" customWidth="1"/>
    <col min="10" max="10" width="13.4609375" style="1" bestFit="1" customWidth="1"/>
    <col min="11" max="11" width="9.23046875" style="1" bestFit="1" customWidth="1"/>
    <col min="12" max="12" width="11.3046875" style="1" bestFit="1" customWidth="1"/>
    <col min="13" max="13" width="13.4609375" style="1" customWidth="1"/>
    <col min="14" max="14" width="15.61328125" style="1" bestFit="1" customWidth="1"/>
    <col min="15" max="15" width="10.23046875" style="1" bestFit="1" customWidth="1"/>
    <col min="16" max="16" width="19.84375" style="1" bestFit="1" customWidth="1"/>
    <col min="17" max="19" width="11.3046875" style="1" bestFit="1" customWidth="1"/>
    <col min="20" max="20" width="9.23046875" style="1" bestFit="1" customWidth="1"/>
    <col min="21" max="16384" width="9" style="1"/>
  </cols>
  <sheetData>
    <row r="1" spans="1:19" x14ac:dyDescent="0.3">
      <c r="C1" s="12" t="s">
        <v>0</v>
      </c>
      <c r="D1" s="12"/>
      <c r="E1" s="12"/>
      <c r="F1" s="12"/>
      <c r="G1" s="12"/>
      <c r="I1" s="13" t="s">
        <v>36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I2" s="9" t="s">
        <v>37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 x14ac:dyDescent="0.3">
      <c r="A3" s="12" t="s">
        <v>8</v>
      </c>
      <c r="B3" s="1" t="s">
        <v>9</v>
      </c>
      <c r="E3" s="2"/>
      <c r="I3" s="9" t="s">
        <v>38</v>
      </c>
      <c r="J3" s="8">
        <v>7.9299477056197415E-2</v>
      </c>
      <c r="K3" s="8">
        <v>3.8630122957237063E-2</v>
      </c>
      <c r="L3" s="8">
        <v>2.7275316208067189E-2</v>
      </c>
      <c r="M3" s="8">
        <v>5.1642409969207499E-2</v>
      </c>
      <c r="N3" s="8">
        <v>7.3211126658647624E-2</v>
      </c>
      <c r="O3" s="8">
        <v>0.11969435422437441</v>
      </c>
      <c r="P3" s="8">
        <v>5.5495220261991426E-2</v>
      </c>
      <c r="Q3" s="8">
        <v>0.37410936885826901</v>
      </c>
      <c r="R3" s="8">
        <v>0.11284794772249898</v>
      </c>
      <c r="S3" s="8">
        <v>6.7794656083509444E-2</v>
      </c>
    </row>
    <row r="4" spans="1:19" x14ac:dyDescent="0.3">
      <c r="A4" s="12"/>
      <c r="B4" s="1" t="s">
        <v>10</v>
      </c>
      <c r="E4" s="2"/>
      <c r="I4" s="1" t="s">
        <v>33</v>
      </c>
      <c r="K4" s="8">
        <f>K3/($K3+$O3+$M3)</f>
        <v>0.18398197678422071</v>
      </c>
      <c r="M4" s="8">
        <f>M3/($K3+$O3+$M3)</f>
        <v>0.24595502019379284</v>
      </c>
      <c r="O4" s="8">
        <f>O3/($K3+$O3+$M3)</f>
        <v>0.57006300302198654</v>
      </c>
    </row>
    <row r="5" spans="1:19" x14ac:dyDescent="0.3">
      <c r="A5" s="12"/>
      <c r="B5" s="1" t="s">
        <v>11</v>
      </c>
      <c r="E5" s="2"/>
      <c r="I5" s="9" t="s">
        <v>34</v>
      </c>
      <c r="J5" s="10"/>
      <c r="K5" s="10"/>
      <c r="L5" s="10">
        <f>L3/($P3+$N3+$L3+$Q3)</f>
        <v>5.1454023105860364E-2</v>
      </c>
      <c r="M5" s="10"/>
      <c r="N5" s="10">
        <f>N3/($P3+$N3+$L3+$Q3)</f>
        <v>0.13811047959861822</v>
      </c>
      <c r="O5" s="10"/>
      <c r="P5" s="10">
        <f>P3/($P3+$N3+$L3+$Q3)</f>
        <v>0.10468998136787001</v>
      </c>
      <c r="Q5" s="10">
        <f>Q3/($P3+$N3+$L3+$Q3)</f>
        <v>0.70574551592765133</v>
      </c>
      <c r="R5" s="10"/>
      <c r="S5" s="10"/>
    </row>
    <row r="6" spans="1:19" x14ac:dyDescent="0.3">
      <c r="A6" s="12" t="s">
        <v>12</v>
      </c>
      <c r="B6" s="1" t="s">
        <v>13</v>
      </c>
      <c r="E6" s="2"/>
      <c r="I6" s="9" t="s">
        <v>35</v>
      </c>
      <c r="J6" s="10"/>
      <c r="K6" s="10"/>
      <c r="L6" s="10"/>
      <c r="M6" s="10">
        <f>M3/($Q3+$M3+$R3+$S3)</f>
        <v>8.5163074474621334E-2</v>
      </c>
      <c r="N6" s="10"/>
      <c r="O6" s="10"/>
      <c r="P6" s="10"/>
      <c r="Q6" s="10">
        <f>Q3/($Q3+$M3+$R3+$S3)</f>
        <v>0.61694069003997865</v>
      </c>
      <c r="R6" s="10">
        <f>R3/($Q3+$M3+$R3+$S3)</f>
        <v>0.18609662449776718</v>
      </c>
      <c r="S6" s="10">
        <f>S3/($Q3+$M3+$R3+$S3)</f>
        <v>0.11179961098763293</v>
      </c>
    </row>
    <row r="7" spans="1:19" x14ac:dyDescent="0.3">
      <c r="A7" s="12"/>
      <c r="B7" s="1" t="s">
        <v>14</v>
      </c>
      <c r="E7" s="2"/>
    </row>
    <row r="8" spans="1:19" x14ac:dyDescent="0.3">
      <c r="A8" s="12"/>
      <c r="B8" s="1" t="s">
        <v>15</v>
      </c>
      <c r="E8" s="2"/>
    </row>
    <row r="9" spans="1:19" x14ac:dyDescent="0.3">
      <c r="A9" s="12"/>
      <c r="B9" s="1" t="s">
        <v>16</v>
      </c>
      <c r="E9" s="2"/>
      <c r="I9" s="13" t="s">
        <v>39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3">
      <c r="A10" s="12" t="s">
        <v>17</v>
      </c>
      <c r="B10" s="1" t="s">
        <v>16</v>
      </c>
      <c r="E10" s="2"/>
      <c r="K10" s="1">
        <v>0.18398197678422071</v>
      </c>
      <c r="M10" s="1">
        <v>0.24595502019379284</v>
      </c>
      <c r="O10" s="1">
        <v>0.57006300302198654</v>
      </c>
    </row>
    <row r="11" spans="1:19" x14ac:dyDescent="0.3">
      <c r="A11" s="12"/>
      <c r="B11" s="1" t="s">
        <v>11</v>
      </c>
      <c r="E11" s="2"/>
      <c r="L11" s="1">
        <v>5.1454023105860364E-2</v>
      </c>
      <c r="N11" s="1">
        <v>0.13811047959861822</v>
      </c>
      <c r="P11" s="1">
        <v>0.10468998136787001</v>
      </c>
      <c r="Q11" s="1">
        <v>0.70574551592765133</v>
      </c>
    </row>
    <row r="12" spans="1:19" x14ac:dyDescent="0.3">
      <c r="A12" s="12"/>
      <c r="B12" s="1" t="s">
        <v>18</v>
      </c>
      <c r="E12" s="2"/>
      <c r="M12" s="1">
        <v>8.5163074474621334E-2</v>
      </c>
      <c r="Q12" s="1">
        <v>0.61694069003997865</v>
      </c>
      <c r="R12" s="1">
        <v>0.18609662449776718</v>
      </c>
      <c r="S12" s="1">
        <v>0.11179961098763293</v>
      </c>
    </row>
    <row r="13" spans="1:19" x14ac:dyDescent="0.3">
      <c r="A13" s="12"/>
      <c r="B13" s="1" t="s">
        <v>19</v>
      </c>
      <c r="E13" s="2"/>
    </row>
    <row r="14" spans="1:19" x14ac:dyDescent="0.3">
      <c r="E14" s="2"/>
      <c r="J14" s="1" t="s">
        <v>9</v>
      </c>
      <c r="K14" s="1" t="s">
        <v>10</v>
      </c>
      <c r="L14" s="1" t="s">
        <v>11</v>
      </c>
    </row>
    <row r="15" spans="1:19" x14ac:dyDescent="0.3">
      <c r="E15" s="2"/>
      <c r="I15" s="1" t="s">
        <v>33</v>
      </c>
      <c r="J15" s="1">
        <v>0.18398197678422071</v>
      </c>
      <c r="K15" s="1">
        <v>0.57006300302198654</v>
      </c>
      <c r="L15" s="1">
        <v>0.24595502019379284</v>
      </c>
    </row>
    <row r="17" spans="5:13" x14ac:dyDescent="0.3">
      <c r="E17" s="2"/>
      <c r="J17" s="1" t="s">
        <v>13</v>
      </c>
      <c r="K17" s="1" t="s">
        <v>14</v>
      </c>
      <c r="L17" s="1" t="s">
        <v>15</v>
      </c>
      <c r="M17" s="1" t="s">
        <v>16</v>
      </c>
    </row>
    <row r="18" spans="5:13" x14ac:dyDescent="0.3">
      <c r="I18" s="9" t="s">
        <v>34</v>
      </c>
      <c r="J18" s="1">
        <v>0.10468998136787001</v>
      </c>
      <c r="K18" s="1">
        <v>0.13811047959861822</v>
      </c>
      <c r="L18" s="1">
        <v>5.1454023105860364E-2</v>
      </c>
      <c r="M18" s="1">
        <v>0.70574551592765133</v>
      </c>
    </row>
    <row r="20" spans="5:13" x14ac:dyDescent="0.3">
      <c r="J20" s="1" t="s">
        <v>16</v>
      </c>
      <c r="K20" s="1" t="s">
        <v>11</v>
      </c>
      <c r="L20" s="1" t="s">
        <v>18</v>
      </c>
      <c r="M20" s="1" t="s">
        <v>19</v>
      </c>
    </row>
    <row r="21" spans="5:13" x14ac:dyDescent="0.3">
      <c r="I21" s="9" t="s">
        <v>35</v>
      </c>
      <c r="J21" s="1">
        <v>0.61694069003997865</v>
      </c>
      <c r="K21" s="1">
        <v>0.18609662449776718</v>
      </c>
      <c r="L21" s="1">
        <v>8.5163074474621334E-2</v>
      </c>
      <c r="M21" s="1">
        <v>0.11179961098763293</v>
      </c>
    </row>
  </sheetData>
  <mergeCells count="6">
    <mergeCell ref="C1:G1"/>
    <mergeCell ref="A3:A5"/>
    <mergeCell ref="A6:A9"/>
    <mergeCell ref="A10:A13"/>
    <mergeCell ref="I1:S1"/>
    <mergeCell ref="I9:S9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B00-C5FD-4F5D-B4BF-37942B218E54}">
  <dimension ref="A1:U13"/>
  <sheetViews>
    <sheetView workbookViewId="0">
      <selection activeCell="A3" sqref="A3:A13"/>
    </sheetView>
  </sheetViews>
  <sheetFormatPr defaultRowHeight="14.15" x14ac:dyDescent="0.3"/>
  <cols>
    <col min="2" max="2" width="13.4609375" bestFit="1" customWidth="1"/>
    <col min="3" max="11" width="2.23046875" bestFit="1" customWidth="1"/>
    <col min="12" max="21" width="3.23046875" bestFit="1" customWidth="1"/>
  </cols>
  <sheetData>
    <row r="1" spans="1:21" x14ac:dyDescent="0.3">
      <c r="A1" s="3"/>
      <c r="B1" s="3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ht="17.149999999999999" x14ac:dyDescent="0.3">
      <c r="A2" s="3" t="s">
        <v>1</v>
      </c>
      <c r="B2" s="3" t="s">
        <v>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</row>
    <row r="3" spans="1:21" ht="17.149999999999999" x14ac:dyDescent="0.3">
      <c r="A3" s="17" t="s">
        <v>8</v>
      </c>
      <c r="B3" s="3" t="s">
        <v>9</v>
      </c>
      <c r="C3" s="4">
        <v>3</v>
      </c>
      <c r="D3" s="4">
        <v>2</v>
      </c>
      <c r="E3" s="4">
        <v>3</v>
      </c>
      <c r="F3" s="4">
        <v>4</v>
      </c>
      <c r="G3" s="4">
        <v>5</v>
      </c>
      <c r="H3" s="4">
        <v>2</v>
      </c>
      <c r="I3" s="4">
        <v>5</v>
      </c>
      <c r="J3" s="4">
        <v>4</v>
      </c>
      <c r="K3" s="4">
        <v>3</v>
      </c>
      <c r="L3" s="4">
        <v>4</v>
      </c>
      <c r="M3" s="4">
        <v>4</v>
      </c>
      <c r="N3" s="4">
        <v>3</v>
      </c>
      <c r="O3" s="4">
        <v>2</v>
      </c>
      <c r="P3" s="4">
        <v>3</v>
      </c>
      <c r="Q3" s="4">
        <v>1</v>
      </c>
      <c r="R3" s="4">
        <v>1</v>
      </c>
      <c r="S3" s="4">
        <v>2</v>
      </c>
      <c r="T3" s="4">
        <v>2</v>
      </c>
      <c r="U3" s="4">
        <v>2</v>
      </c>
    </row>
    <row r="4" spans="1:21" ht="17.149999999999999" x14ac:dyDescent="0.3">
      <c r="A4" s="17"/>
      <c r="B4" s="3" t="s">
        <v>10</v>
      </c>
      <c r="C4" s="4">
        <v>2</v>
      </c>
      <c r="D4" s="4">
        <v>3</v>
      </c>
      <c r="E4" s="4">
        <v>3</v>
      </c>
      <c r="F4" s="4">
        <v>5</v>
      </c>
      <c r="G4" s="4">
        <v>2</v>
      </c>
      <c r="H4" s="4">
        <v>1</v>
      </c>
      <c r="I4" s="4">
        <v>3</v>
      </c>
      <c r="J4" s="4">
        <v>4</v>
      </c>
      <c r="K4" s="4">
        <v>2</v>
      </c>
      <c r="L4" s="4">
        <v>1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3</v>
      </c>
      <c r="S4" s="4">
        <v>5</v>
      </c>
      <c r="T4" s="4">
        <v>3</v>
      </c>
      <c r="U4" s="4">
        <v>4</v>
      </c>
    </row>
    <row r="5" spans="1:21" ht="17.149999999999999" x14ac:dyDescent="0.3">
      <c r="A5" s="17"/>
      <c r="B5" s="3" t="s">
        <v>11</v>
      </c>
      <c r="C5" s="4">
        <v>4</v>
      </c>
      <c r="D5" s="4">
        <v>4</v>
      </c>
      <c r="E5" s="4">
        <v>4</v>
      </c>
      <c r="F5" s="4">
        <v>3</v>
      </c>
      <c r="G5" s="4">
        <v>3</v>
      </c>
      <c r="H5" s="4">
        <v>3</v>
      </c>
      <c r="I5" s="4">
        <v>5</v>
      </c>
      <c r="J5" s="4">
        <v>4</v>
      </c>
      <c r="K5" s="4">
        <v>4</v>
      </c>
      <c r="L5" s="4">
        <v>2</v>
      </c>
      <c r="M5" s="4">
        <v>2</v>
      </c>
      <c r="N5" s="4">
        <v>1</v>
      </c>
      <c r="O5" s="4">
        <v>3</v>
      </c>
      <c r="P5" s="4">
        <v>3</v>
      </c>
      <c r="Q5" s="4">
        <v>3</v>
      </c>
      <c r="R5" s="4">
        <v>4</v>
      </c>
      <c r="S5" s="4">
        <v>3</v>
      </c>
      <c r="T5" s="4">
        <v>2</v>
      </c>
      <c r="U5" s="4">
        <v>3</v>
      </c>
    </row>
    <row r="6" spans="1:21" ht="17.149999999999999" x14ac:dyDescent="0.3">
      <c r="A6" s="17" t="s">
        <v>12</v>
      </c>
      <c r="B6" s="3" t="s">
        <v>13</v>
      </c>
      <c r="C6" s="4">
        <v>3</v>
      </c>
      <c r="D6" s="4">
        <v>3</v>
      </c>
      <c r="E6" s="4">
        <v>4</v>
      </c>
      <c r="F6" s="4">
        <v>5</v>
      </c>
      <c r="G6" s="4">
        <v>3</v>
      </c>
      <c r="H6" s="4">
        <v>4</v>
      </c>
      <c r="I6" s="4">
        <v>3</v>
      </c>
      <c r="J6" s="4">
        <v>3</v>
      </c>
      <c r="K6" s="4">
        <v>2</v>
      </c>
      <c r="L6" s="4">
        <v>5</v>
      </c>
      <c r="M6" s="4">
        <v>4</v>
      </c>
      <c r="N6" s="4">
        <v>4</v>
      </c>
      <c r="O6" s="4">
        <v>2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1</v>
      </c>
    </row>
    <row r="7" spans="1:21" ht="17.149999999999999" x14ac:dyDescent="0.3">
      <c r="A7" s="17"/>
      <c r="B7" s="3" t="s">
        <v>14</v>
      </c>
      <c r="C7" s="4">
        <v>4</v>
      </c>
      <c r="D7" s="4">
        <v>2</v>
      </c>
      <c r="E7" s="4">
        <v>3</v>
      </c>
      <c r="F7" s="4">
        <v>3</v>
      </c>
      <c r="G7" s="4">
        <v>2</v>
      </c>
      <c r="H7" s="4">
        <v>2</v>
      </c>
      <c r="I7" s="4">
        <v>3</v>
      </c>
      <c r="J7" s="4">
        <v>3</v>
      </c>
      <c r="K7" s="4">
        <v>4</v>
      </c>
      <c r="L7" s="4">
        <v>2</v>
      </c>
      <c r="M7" s="4">
        <v>1</v>
      </c>
      <c r="N7" s="4">
        <v>1</v>
      </c>
      <c r="O7" s="4">
        <v>5</v>
      </c>
      <c r="P7" s="4">
        <v>2</v>
      </c>
      <c r="Q7" s="4">
        <v>5</v>
      </c>
      <c r="R7" s="4">
        <v>4</v>
      </c>
      <c r="S7" s="4">
        <v>3</v>
      </c>
      <c r="T7" s="4">
        <v>3</v>
      </c>
      <c r="U7" s="4">
        <v>4</v>
      </c>
    </row>
    <row r="8" spans="1:21" ht="17.149999999999999" x14ac:dyDescent="0.3">
      <c r="A8" s="17"/>
      <c r="B8" s="3" t="s">
        <v>15</v>
      </c>
      <c r="C8" s="4">
        <v>3</v>
      </c>
      <c r="D8" s="4">
        <v>2</v>
      </c>
      <c r="E8" s="4">
        <v>5</v>
      </c>
      <c r="F8" s="4">
        <v>2</v>
      </c>
      <c r="G8" s="4">
        <v>5</v>
      </c>
      <c r="H8" s="4">
        <v>3</v>
      </c>
      <c r="I8" s="4">
        <v>5</v>
      </c>
      <c r="J8" s="4">
        <v>4</v>
      </c>
      <c r="K8" s="4">
        <v>4</v>
      </c>
      <c r="L8" s="4">
        <v>4</v>
      </c>
      <c r="M8" s="4">
        <v>2</v>
      </c>
      <c r="N8" s="4">
        <v>1</v>
      </c>
      <c r="O8" s="4">
        <v>3</v>
      </c>
      <c r="P8" s="4">
        <v>4</v>
      </c>
      <c r="Q8" s="4">
        <v>3</v>
      </c>
      <c r="R8" s="4">
        <v>3</v>
      </c>
      <c r="S8" s="4">
        <v>3</v>
      </c>
      <c r="T8" s="4">
        <v>3</v>
      </c>
      <c r="U8" s="4">
        <v>3</v>
      </c>
    </row>
    <row r="9" spans="1:21" ht="17.149999999999999" x14ac:dyDescent="0.3">
      <c r="A9" s="17"/>
      <c r="B9" s="3" t="s">
        <v>16</v>
      </c>
      <c r="C9" s="4">
        <v>4</v>
      </c>
      <c r="D9" s="4">
        <v>5</v>
      </c>
      <c r="E9" s="4">
        <v>3</v>
      </c>
      <c r="F9" s="4">
        <v>3</v>
      </c>
      <c r="G9" s="4">
        <v>2</v>
      </c>
      <c r="H9" s="4">
        <v>4</v>
      </c>
      <c r="I9" s="4">
        <v>1</v>
      </c>
      <c r="J9" s="4">
        <v>2</v>
      </c>
      <c r="K9" s="4">
        <v>5</v>
      </c>
      <c r="L9" s="4">
        <v>4</v>
      </c>
      <c r="M9" s="4">
        <v>3</v>
      </c>
      <c r="N9" s="4">
        <v>5</v>
      </c>
      <c r="O9" s="4">
        <v>4</v>
      </c>
      <c r="P9" s="4">
        <v>2</v>
      </c>
      <c r="Q9" s="4">
        <v>4</v>
      </c>
      <c r="R9" s="4">
        <v>4</v>
      </c>
      <c r="S9" s="4">
        <v>4</v>
      </c>
      <c r="T9" s="4">
        <v>4</v>
      </c>
      <c r="U9" s="4">
        <v>4</v>
      </c>
    </row>
    <row r="10" spans="1:21" ht="17.149999999999999" x14ac:dyDescent="0.3">
      <c r="A10" s="17" t="s">
        <v>32</v>
      </c>
      <c r="B10" s="3" t="s">
        <v>16</v>
      </c>
      <c r="C10" s="4">
        <v>4</v>
      </c>
      <c r="D10" s="4">
        <v>5</v>
      </c>
      <c r="E10" s="4">
        <v>3</v>
      </c>
      <c r="F10" s="4">
        <v>3</v>
      </c>
      <c r="G10" s="4">
        <v>2</v>
      </c>
      <c r="H10" s="4">
        <v>4</v>
      </c>
      <c r="I10" s="4">
        <v>1</v>
      </c>
      <c r="J10" s="4">
        <v>2</v>
      </c>
      <c r="K10" s="4">
        <v>5</v>
      </c>
      <c r="L10" s="4">
        <v>4</v>
      </c>
      <c r="M10" s="4">
        <v>3</v>
      </c>
      <c r="N10" s="4">
        <v>5</v>
      </c>
      <c r="O10" s="4">
        <v>4</v>
      </c>
      <c r="P10" s="4">
        <v>2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</row>
    <row r="11" spans="1:21" ht="17.149999999999999" x14ac:dyDescent="0.3">
      <c r="A11" s="17"/>
      <c r="B11" s="3" t="s">
        <v>11</v>
      </c>
      <c r="C11" s="4">
        <v>4</v>
      </c>
      <c r="D11" s="4">
        <v>4</v>
      </c>
      <c r="E11" s="4">
        <v>4</v>
      </c>
      <c r="F11" s="4">
        <v>3</v>
      </c>
      <c r="G11" s="4">
        <v>3</v>
      </c>
      <c r="H11" s="4">
        <v>3</v>
      </c>
      <c r="I11" s="4">
        <v>5</v>
      </c>
      <c r="J11" s="4">
        <v>4</v>
      </c>
      <c r="K11" s="4">
        <v>4</v>
      </c>
      <c r="L11" s="4">
        <v>2</v>
      </c>
      <c r="M11" s="4">
        <v>2</v>
      </c>
      <c r="N11" s="4">
        <v>1</v>
      </c>
      <c r="O11" s="4">
        <v>3</v>
      </c>
      <c r="P11" s="4">
        <v>3</v>
      </c>
      <c r="Q11" s="4">
        <v>3</v>
      </c>
      <c r="R11" s="4">
        <v>4</v>
      </c>
      <c r="S11" s="4">
        <v>3</v>
      </c>
      <c r="T11" s="4">
        <v>2</v>
      </c>
      <c r="U11" s="4">
        <v>3</v>
      </c>
    </row>
    <row r="12" spans="1:21" ht="17.149999999999999" x14ac:dyDescent="0.3">
      <c r="A12" s="17"/>
      <c r="B12" s="3" t="s">
        <v>18</v>
      </c>
      <c r="C12" s="4">
        <v>4</v>
      </c>
      <c r="D12" s="4">
        <v>4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4</v>
      </c>
      <c r="L12" s="4">
        <v>2</v>
      </c>
      <c r="M12" s="4">
        <v>1</v>
      </c>
      <c r="N12" s="4">
        <v>1</v>
      </c>
      <c r="O12" s="4">
        <v>5</v>
      </c>
      <c r="P12" s="4">
        <v>2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</row>
    <row r="13" spans="1:21" ht="17.149999999999999" x14ac:dyDescent="0.3">
      <c r="A13" s="17"/>
      <c r="B13" s="3" t="s">
        <v>19</v>
      </c>
      <c r="C13" s="4">
        <v>4</v>
      </c>
      <c r="D13" s="4">
        <v>5</v>
      </c>
      <c r="E13" s="4">
        <v>3</v>
      </c>
      <c r="F13" s="4">
        <v>2</v>
      </c>
      <c r="G13" s="4">
        <v>1</v>
      </c>
      <c r="H13" s="4">
        <v>5</v>
      </c>
      <c r="I13" s="4">
        <v>3</v>
      </c>
      <c r="J13" s="4">
        <v>3</v>
      </c>
      <c r="K13" s="4">
        <v>4</v>
      </c>
      <c r="L13" s="4">
        <v>3</v>
      </c>
      <c r="M13" s="4">
        <v>2</v>
      </c>
      <c r="N13" s="4">
        <v>3</v>
      </c>
      <c r="O13" s="4">
        <v>5</v>
      </c>
      <c r="P13" s="4">
        <v>3</v>
      </c>
      <c r="Q13" s="4">
        <v>5</v>
      </c>
      <c r="R13" s="4">
        <v>3</v>
      </c>
      <c r="S13" s="4">
        <v>3</v>
      </c>
      <c r="T13" s="4">
        <v>3</v>
      </c>
      <c r="U13" s="4">
        <v>1</v>
      </c>
    </row>
  </sheetData>
  <mergeCells count="4">
    <mergeCell ref="C1:U1"/>
    <mergeCell ref="A3:A5"/>
    <mergeCell ref="A6:A9"/>
    <mergeCell ref="A10:A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E4A9-E4CA-4E92-A316-7E7E8FA63978}">
  <dimension ref="A1:AT13"/>
  <sheetViews>
    <sheetView topLeftCell="X4" workbookViewId="0">
      <selection activeCell="AB12" sqref="AB12:AJ30"/>
    </sheetView>
  </sheetViews>
  <sheetFormatPr defaultRowHeight="14.15" x14ac:dyDescent="0.3"/>
  <cols>
    <col min="2" max="2" width="13.4609375" bestFit="1" customWidth="1"/>
    <col min="3" max="11" width="2.23046875" bestFit="1" customWidth="1"/>
    <col min="12" max="21" width="3.23046875" bestFit="1" customWidth="1"/>
    <col min="23" max="26" width="12.3828125" bestFit="1" customWidth="1"/>
    <col min="28" max="46" width="7.23046875" bestFit="1" customWidth="1"/>
  </cols>
  <sheetData>
    <row r="1" spans="1:46" x14ac:dyDescent="0.3">
      <c r="A1" s="3"/>
      <c r="B1" s="3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46" ht="17.149999999999999" x14ac:dyDescent="0.3">
      <c r="A2" s="3" t="s">
        <v>1</v>
      </c>
      <c r="B2" s="3" t="s">
        <v>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AB2" s="19">
        <v>1</v>
      </c>
      <c r="AC2" s="19">
        <v>2</v>
      </c>
      <c r="AD2" s="19">
        <v>3</v>
      </c>
      <c r="AE2" s="19">
        <v>4</v>
      </c>
      <c r="AF2" s="19">
        <v>5</v>
      </c>
      <c r="AG2" s="19">
        <v>6</v>
      </c>
      <c r="AH2" s="19">
        <v>7</v>
      </c>
      <c r="AI2" s="19">
        <v>8</v>
      </c>
      <c r="AJ2" s="19">
        <v>9</v>
      </c>
      <c r="AK2" s="19">
        <v>10</v>
      </c>
      <c r="AL2" s="19">
        <v>11</v>
      </c>
      <c r="AM2" s="19">
        <v>12</v>
      </c>
      <c r="AN2" s="19">
        <v>13</v>
      </c>
      <c r="AO2" s="19">
        <v>14</v>
      </c>
      <c r="AP2" s="19">
        <v>15</v>
      </c>
      <c r="AQ2" s="19">
        <v>16</v>
      </c>
      <c r="AR2" s="19">
        <v>17</v>
      </c>
      <c r="AS2" s="19">
        <v>18</v>
      </c>
      <c r="AT2" s="19">
        <v>19</v>
      </c>
    </row>
    <row r="3" spans="1:46" ht="17.149999999999999" x14ac:dyDescent="0.3">
      <c r="A3" s="17" t="s">
        <v>8</v>
      </c>
      <c r="B3" s="3" t="s">
        <v>9</v>
      </c>
      <c r="C3" s="4">
        <v>3</v>
      </c>
      <c r="D3" s="4">
        <v>2</v>
      </c>
      <c r="E3" s="4">
        <v>3</v>
      </c>
      <c r="F3" s="4">
        <v>4</v>
      </c>
      <c r="G3" s="4">
        <v>5</v>
      </c>
      <c r="H3" s="4">
        <v>2</v>
      </c>
      <c r="I3" s="4">
        <v>5</v>
      </c>
      <c r="J3" s="4">
        <v>4</v>
      </c>
      <c r="K3" s="4">
        <v>3</v>
      </c>
      <c r="L3" s="4">
        <v>4</v>
      </c>
      <c r="M3" s="4">
        <v>4</v>
      </c>
      <c r="N3" s="4">
        <v>3</v>
      </c>
      <c r="O3" s="4">
        <v>2</v>
      </c>
      <c r="P3" s="4">
        <v>3</v>
      </c>
      <c r="Q3" s="4">
        <v>1</v>
      </c>
      <c r="R3" s="4">
        <v>1</v>
      </c>
      <c r="S3" s="4">
        <v>2</v>
      </c>
      <c r="T3" s="4">
        <v>2</v>
      </c>
      <c r="U3" s="4">
        <v>2</v>
      </c>
      <c r="W3" s="1">
        <v>0.18398197678422071</v>
      </c>
      <c r="X3" s="1">
        <v>0.57006300302198654</v>
      </c>
      <c r="Y3" s="1">
        <v>0.24595502019379284</v>
      </c>
      <c r="AB3" s="18" cm="1">
        <f t="array" ref="AB3:AT3">MMULT(W3:Y3,C3:U5)</f>
        <v>2.6758920171718064</v>
      </c>
      <c r="AC3" s="18">
        <v>3.0619730434095729</v>
      </c>
      <c r="AD3" s="18">
        <v>3.2459550201937928</v>
      </c>
      <c r="AE3" s="18">
        <v>4.3241079828281936</v>
      </c>
      <c r="AF3" s="18">
        <v>2.7979009505464552</v>
      </c>
      <c r="AG3" s="18">
        <v>1.6758920171718066</v>
      </c>
      <c r="AH3" s="18">
        <v>3.8598739939560271</v>
      </c>
      <c r="AI3" s="18">
        <v>4</v>
      </c>
      <c r="AJ3" s="18">
        <v>2.6758920171718064</v>
      </c>
      <c r="AK3" s="18">
        <v>1.7979009505464552</v>
      </c>
      <c r="AL3" s="18">
        <v>4.0781529626344009</v>
      </c>
      <c r="AM3" s="18">
        <v>3.0781529626344009</v>
      </c>
      <c r="AN3" s="18">
        <v>3.3860810262377665</v>
      </c>
      <c r="AO3" s="18">
        <v>2.4299369969780136</v>
      </c>
      <c r="AP3" s="18">
        <v>3.7721620524755322</v>
      </c>
      <c r="AQ3" s="18">
        <v>2.8779910666253521</v>
      </c>
      <c r="AR3" s="18">
        <v>3.9561440292597529</v>
      </c>
      <c r="AS3" s="18">
        <v>2.5700630030219869</v>
      </c>
      <c r="AT3" s="18">
        <v>3.3860810262377665</v>
      </c>
    </row>
    <row r="4" spans="1:46" ht="17.149999999999999" x14ac:dyDescent="0.3">
      <c r="A4" s="17"/>
      <c r="B4" s="3" t="s">
        <v>10</v>
      </c>
      <c r="C4" s="4">
        <v>2</v>
      </c>
      <c r="D4" s="4">
        <v>3</v>
      </c>
      <c r="E4" s="4">
        <v>3</v>
      </c>
      <c r="F4" s="4">
        <v>5</v>
      </c>
      <c r="G4" s="4">
        <v>2</v>
      </c>
      <c r="H4" s="4">
        <v>1</v>
      </c>
      <c r="I4" s="4">
        <v>3</v>
      </c>
      <c r="J4" s="4">
        <v>4</v>
      </c>
      <c r="K4" s="4">
        <v>2</v>
      </c>
      <c r="L4" s="4">
        <v>1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3</v>
      </c>
      <c r="S4" s="4">
        <v>5</v>
      </c>
      <c r="T4" s="4">
        <v>3</v>
      </c>
      <c r="U4" s="4">
        <v>4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</row>
    <row r="5" spans="1:46" ht="17.149999999999999" x14ac:dyDescent="0.3">
      <c r="A5" s="17"/>
      <c r="B5" s="3" t="s">
        <v>11</v>
      </c>
      <c r="C5" s="4">
        <v>4</v>
      </c>
      <c r="D5" s="4">
        <v>4</v>
      </c>
      <c r="E5" s="4">
        <v>4</v>
      </c>
      <c r="F5" s="4">
        <v>3</v>
      </c>
      <c r="G5" s="4">
        <v>3</v>
      </c>
      <c r="H5" s="4">
        <v>3</v>
      </c>
      <c r="I5" s="4">
        <v>5</v>
      </c>
      <c r="J5" s="4">
        <v>4</v>
      </c>
      <c r="K5" s="4">
        <v>4</v>
      </c>
      <c r="L5" s="4">
        <v>2</v>
      </c>
      <c r="M5" s="4">
        <v>2</v>
      </c>
      <c r="N5" s="4">
        <v>1</v>
      </c>
      <c r="O5" s="4">
        <v>3</v>
      </c>
      <c r="P5" s="4">
        <v>3</v>
      </c>
      <c r="Q5" s="4">
        <v>3</v>
      </c>
      <c r="R5" s="4">
        <v>4</v>
      </c>
      <c r="S5" s="4">
        <v>3</v>
      </c>
      <c r="T5" s="4">
        <v>2</v>
      </c>
      <c r="U5" s="4">
        <v>3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1:46" ht="17.149999999999999" x14ac:dyDescent="0.3">
      <c r="A6" s="17" t="s">
        <v>12</v>
      </c>
      <c r="B6" s="3" t="s">
        <v>13</v>
      </c>
      <c r="C6" s="4">
        <v>3</v>
      </c>
      <c r="D6" s="4">
        <v>3</v>
      </c>
      <c r="E6" s="4">
        <v>4</v>
      </c>
      <c r="F6" s="4">
        <v>5</v>
      </c>
      <c r="G6" s="4">
        <v>3</v>
      </c>
      <c r="H6" s="4">
        <v>4</v>
      </c>
      <c r="I6" s="4">
        <v>3</v>
      </c>
      <c r="J6" s="4">
        <v>3</v>
      </c>
      <c r="K6" s="4">
        <v>2</v>
      </c>
      <c r="L6" s="4">
        <v>5</v>
      </c>
      <c r="M6" s="4">
        <v>4</v>
      </c>
      <c r="N6" s="4">
        <v>4</v>
      </c>
      <c r="O6" s="4">
        <v>2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1</v>
      </c>
      <c r="W6" s="1">
        <v>0.10468998136787001</v>
      </c>
      <c r="X6" s="1">
        <v>0.13811047959861822</v>
      </c>
      <c r="Y6" s="1">
        <v>5.1454023105860364E-2</v>
      </c>
      <c r="Z6" s="1">
        <v>0.70574551592765133</v>
      </c>
      <c r="AB6" s="18" cm="1">
        <f t="array" ref="AB6:AT6">MMULT(W6:Z6,C6:U9)</f>
        <v>3.8438559955262694</v>
      </c>
      <c r="AC6" s="18">
        <v>4.2219265291508234</v>
      </c>
      <c r="AD6" s="18">
        <v>3.207598027579591</v>
      </c>
      <c r="AE6" s="18">
        <v>3.1579259396298798</v>
      </c>
      <c r="AF6" s="18">
        <v>2.259052050685451</v>
      </c>
      <c r="AG6" s="18">
        <v>3.6723250176969029</v>
      </c>
      <c r="AH6" s="18">
        <v>1.6914170143564178</v>
      </c>
      <c r="AI6" s="18">
        <v>2.3457085071782089</v>
      </c>
      <c r="AJ6" s="18">
        <v>4.4963655531919109</v>
      </c>
      <c r="AK6" s="18">
        <v>3.8284690221706335</v>
      </c>
      <c r="AL6" s="18">
        <v>2.7770149990647734</v>
      </c>
      <c r="AM6" s="18">
        <v>4.1370520078142148</v>
      </c>
      <c r="AN6" s="18">
        <v>3.8772764937570177</v>
      </c>
      <c r="AO6" s="18">
        <v>2.3122880089474607</v>
      </c>
      <c r="AP6" s="18">
        <v>3.9819664751248878</v>
      </c>
      <c r="AQ6" s="18">
        <v>3.7391660141583993</v>
      </c>
      <c r="AR6" s="18">
        <v>3.4963655531919109</v>
      </c>
      <c r="AS6" s="18">
        <v>3.601055534559781</v>
      </c>
      <c r="AT6" s="18">
        <v>3.6344760327905292</v>
      </c>
    </row>
    <row r="7" spans="1:46" ht="17.149999999999999" x14ac:dyDescent="0.3">
      <c r="A7" s="17"/>
      <c r="B7" s="3" t="s">
        <v>14</v>
      </c>
      <c r="C7" s="4">
        <v>4</v>
      </c>
      <c r="D7" s="4">
        <v>2</v>
      </c>
      <c r="E7" s="4">
        <v>3</v>
      </c>
      <c r="F7" s="4">
        <v>3</v>
      </c>
      <c r="G7" s="4">
        <v>2</v>
      </c>
      <c r="H7" s="4">
        <v>2</v>
      </c>
      <c r="I7" s="4">
        <v>3</v>
      </c>
      <c r="J7" s="4">
        <v>3</v>
      </c>
      <c r="K7" s="4">
        <v>4</v>
      </c>
      <c r="L7" s="4">
        <v>2</v>
      </c>
      <c r="M7" s="4">
        <v>1</v>
      </c>
      <c r="N7" s="4">
        <v>1</v>
      </c>
      <c r="O7" s="4">
        <v>5</v>
      </c>
      <c r="P7" s="4">
        <v>2</v>
      </c>
      <c r="Q7" s="4">
        <v>5</v>
      </c>
      <c r="R7" s="4">
        <v>4</v>
      </c>
      <c r="S7" s="4">
        <v>3</v>
      </c>
      <c r="T7" s="4">
        <v>3</v>
      </c>
      <c r="U7" s="4">
        <v>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  <row r="8" spans="1:46" ht="17.149999999999999" x14ac:dyDescent="0.3">
      <c r="A8" s="17"/>
      <c r="B8" s="3" t="s">
        <v>15</v>
      </c>
      <c r="C8" s="4">
        <v>3</v>
      </c>
      <c r="D8" s="4">
        <v>2</v>
      </c>
      <c r="E8" s="4">
        <v>5</v>
      </c>
      <c r="F8" s="4">
        <v>2</v>
      </c>
      <c r="G8" s="4">
        <v>5</v>
      </c>
      <c r="H8" s="4">
        <v>3</v>
      </c>
      <c r="I8" s="4">
        <v>5</v>
      </c>
      <c r="J8" s="4">
        <v>4</v>
      </c>
      <c r="K8" s="4">
        <v>4</v>
      </c>
      <c r="L8" s="4">
        <v>4</v>
      </c>
      <c r="M8" s="4">
        <v>2</v>
      </c>
      <c r="N8" s="4">
        <v>1</v>
      </c>
      <c r="O8" s="4">
        <v>3</v>
      </c>
      <c r="P8" s="4">
        <v>4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 spans="1:46" ht="17.149999999999999" x14ac:dyDescent="0.3">
      <c r="A9" s="17"/>
      <c r="B9" s="3" t="s">
        <v>16</v>
      </c>
      <c r="C9" s="4">
        <v>4</v>
      </c>
      <c r="D9" s="4">
        <v>5</v>
      </c>
      <c r="E9" s="4">
        <v>3</v>
      </c>
      <c r="F9" s="4">
        <v>3</v>
      </c>
      <c r="G9" s="4">
        <v>2</v>
      </c>
      <c r="H9" s="4">
        <v>4</v>
      </c>
      <c r="I9" s="4">
        <v>1</v>
      </c>
      <c r="J9" s="4">
        <v>2</v>
      </c>
      <c r="K9" s="4">
        <v>5</v>
      </c>
      <c r="L9" s="4">
        <v>4</v>
      </c>
      <c r="M9" s="4">
        <v>3</v>
      </c>
      <c r="N9" s="4">
        <v>5</v>
      </c>
      <c r="O9" s="4">
        <v>4</v>
      </c>
      <c r="P9" s="4">
        <v>2</v>
      </c>
      <c r="Q9" s="4">
        <v>4</v>
      </c>
      <c r="R9" s="4">
        <v>4</v>
      </c>
      <c r="S9" s="4">
        <v>4</v>
      </c>
      <c r="T9" s="4">
        <v>4</v>
      </c>
      <c r="U9" s="4">
        <v>4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 spans="1:46" ht="17.149999999999999" x14ac:dyDescent="0.3">
      <c r="A10" s="17" t="s">
        <v>32</v>
      </c>
      <c r="B10" s="3" t="s">
        <v>16</v>
      </c>
      <c r="C10" s="4">
        <v>4</v>
      </c>
      <c r="D10" s="4">
        <v>5</v>
      </c>
      <c r="E10" s="4">
        <v>3</v>
      </c>
      <c r="F10" s="4">
        <v>3</v>
      </c>
      <c r="G10" s="4">
        <v>2</v>
      </c>
      <c r="H10" s="4">
        <v>4</v>
      </c>
      <c r="I10" s="4">
        <v>1</v>
      </c>
      <c r="J10" s="4">
        <v>2</v>
      </c>
      <c r="K10" s="4">
        <v>5</v>
      </c>
      <c r="L10" s="4">
        <v>4</v>
      </c>
      <c r="M10" s="4">
        <v>3</v>
      </c>
      <c r="N10" s="4">
        <v>5</v>
      </c>
      <c r="O10" s="4">
        <v>4</v>
      </c>
      <c r="P10" s="4">
        <v>2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W10" s="1">
        <v>0.61694069003997865</v>
      </c>
      <c r="X10" s="1">
        <v>0.18609662449776718</v>
      </c>
      <c r="Y10" s="1">
        <v>8.5163074474621334E-2</v>
      </c>
      <c r="Z10" s="1">
        <v>0.11179961098763293</v>
      </c>
      <c r="AB10" s="18" cm="1">
        <f t="array" ref="AB10:AT10">MMULT(W10:Z10,C10:U13)</f>
        <v>4.0000000000000009</v>
      </c>
      <c r="AC10" s="18">
        <v>4.7287403010276119</v>
      </c>
      <c r="AD10" s="18">
        <v>3.1860966244977678</v>
      </c>
      <c r="AE10" s="18">
        <v>2.8882003890123675</v>
      </c>
      <c r="AF10" s="18">
        <v>2.1594600879847556</v>
      </c>
      <c r="AG10" s="18">
        <v>3.8405399120152448</v>
      </c>
      <c r="AH10" s="18">
        <v>2.1383118689155776</v>
      </c>
      <c r="AI10" s="18">
        <v>2.5691559344577888</v>
      </c>
      <c r="AJ10" s="18">
        <v>4.6169406900399785</v>
      </c>
      <c r="AK10" s="18">
        <v>3.34568099106759</v>
      </c>
      <c r="AL10" s="18">
        <v>2.5317776155653573</v>
      </c>
      <c r="AM10" s="18">
        <v>3.6913619821351804</v>
      </c>
      <c r="AN10" s="18">
        <v>4.0108660609644877</v>
      </c>
      <c r="AO10" s="18">
        <v>2.2978962354854002</v>
      </c>
      <c r="AP10" s="18">
        <v>4.0108660609644877</v>
      </c>
      <c r="AQ10" s="18">
        <v>3.9733634634869888</v>
      </c>
      <c r="AR10" s="18">
        <v>3.7872668389892215</v>
      </c>
      <c r="AS10" s="18">
        <v>3.6011702144914541</v>
      </c>
      <c r="AT10" s="18">
        <v>3.5636676170139556</v>
      </c>
    </row>
    <row r="11" spans="1:46" ht="17.149999999999999" x14ac:dyDescent="0.3">
      <c r="A11" s="17"/>
      <c r="B11" s="3" t="s">
        <v>11</v>
      </c>
      <c r="C11" s="4">
        <v>4</v>
      </c>
      <c r="D11" s="4">
        <v>4</v>
      </c>
      <c r="E11" s="4">
        <v>4</v>
      </c>
      <c r="F11" s="4">
        <v>3</v>
      </c>
      <c r="G11" s="4">
        <v>3</v>
      </c>
      <c r="H11" s="4">
        <v>3</v>
      </c>
      <c r="I11" s="4">
        <v>5</v>
      </c>
      <c r="J11" s="4">
        <v>4</v>
      </c>
      <c r="K11" s="4">
        <v>4</v>
      </c>
      <c r="L11" s="4">
        <v>2</v>
      </c>
      <c r="M11" s="4">
        <v>2</v>
      </c>
      <c r="N11" s="4">
        <v>1</v>
      </c>
      <c r="O11" s="4">
        <v>3</v>
      </c>
      <c r="P11" s="4">
        <v>3</v>
      </c>
      <c r="Q11" s="4">
        <v>3</v>
      </c>
      <c r="R11" s="4">
        <v>4</v>
      </c>
      <c r="S11" s="4">
        <v>3</v>
      </c>
      <c r="T11" s="4">
        <v>2</v>
      </c>
      <c r="U11" s="4">
        <v>3</v>
      </c>
    </row>
    <row r="12" spans="1:46" ht="17.149999999999999" x14ac:dyDescent="0.3">
      <c r="A12" s="17"/>
      <c r="B12" s="3" t="s">
        <v>18</v>
      </c>
      <c r="C12" s="4">
        <v>4</v>
      </c>
      <c r="D12" s="4">
        <v>4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4</v>
      </c>
      <c r="L12" s="4">
        <v>2</v>
      </c>
      <c r="M12" s="4">
        <v>1</v>
      </c>
      <c r="N12" s="4">
        <v>1</v>
      </c>
      <c r="O12" s="4">
        <v>5</v>
      </c>
      <c r="P12" s="4">
        <v>2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</row>
    <row r="13" spans="1:46" ht="17.149999999999999" x14ac:dyDescent="0.3">
      <c r="A13" s="17"/>
      <c r="B13" s="3" t="s">
        <v>19</v>
      </c>
      <c r="C13" s="4">
        <v>4</v>
      </c>
      <c r="D13" s="4">
        <v>5</v>
      </c>
      <c r="E13" s="4">
        <v>3</v>
      </c>
      <c r="F13" s="4">
        <v>2</v>
      </c>
      <c r="G13" s="4">
        <v>1</v>
      </c>
      <c r="H13" s="4">
        <v>5</v>
      </c>
      <c r="I13" s="4">
        <v>3</v>
      </c>
      <c r="J13" s="4">
        <v>3</v>
      </c>
      <c r="K13" s="4">
        <v>4</v>
      </c>
      <c r="L13" s="4">
        <v>3</v>
      </c>
      <c r="M13" s="4">
        <v>2</v>
      </c>
      <c r="N13" s="4">
        <v>3</v>
      </c>
      <c r="O13" s="4">
        <v>5</v>
      </c>
      <c r="P13" s="4">
        <v>3</v>
      </c>
      <c r="Q13" s="4">
        <v>5</v>
      </c>
      <c r="R13" s="4">
        <v>3</v>
      </c>
      <c r="S13" s="4">
        <v>3</v>
      </c>
      <c r="T13" s="4">
        <v>3</v>
      </c>
      <c r="U13" s="4">
        <v>1</v>
      </c>
    </row>
  </sheetData>
  <mergeCells count="4">
    <mergeCell ref="C1:U1"/>
    <mergeCell ref="A3:A5"/>
    <mergeCell ref="A6:A9"/>
    <mergeCell ref="A10:A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42FD-0908-4072-A3D8-B704FF9B8F07}">
  <dimension ref="A1:H24"/>
  <sheetViews>
    <sheetView tabSelected="1" workbookViewId="0">
      <selection activeCell="H21" sqref="H21"/>
    </sheetView>
  </sheetViews>
  <sheetFormatPr defaultRowHeight="14.15" x14ac:dyDescent="0.3"/>
  <cols>
    <col min="1" max="1" width="3.23046875" style="1" bestFit="1" customWidth="1"/>
    <col min="2" max="5" width="7.23046875" style="1" bestFit="1" customWidth="1"/>
    <col min="6" max="6" width="12.15234375" style="1" bestFit="1" customWidth="1"/>
    <col min="7" max="7" width="7.23046875" style="1" bestFit="1" customWidth="1"/>
    <col min="8" max="16384" width="9.23046875" style="1"/>
  </cols>
  <sheetData>
    <row r="1" spans="1:8" x14ac:dyDescent="0.3">
      <c r="B1" s="21" t="s">
        <v>40</v>
      </c>
      <c r="C1" s="21" t="s">
        <v>41</v>
      </c>
      <c r="D1" s="21" t="s">
        <v>42</v>
      </c>
      <c r="E1" s="21" t="s">
        <v>63</v>
      </c>
      <c r="F1" s="9" t="s">
        <v>62</v>
      </c>
      <c r="G1" s="9" t="s">
        <v>65</v>
      </c>
      <c r="H1" s="9" t="s">
        <v>64</v>
      </c>
    </row>
    <row r="2" spans="1:8" ht="17.149999999999999" x14ac:dyDescent="0.3">
      <c r="A2" s="1">
        <v>2</v>
      </c>
      <c r="B2" s="22">
        <v>3.0619730434095729</v>
      </c>
      <c r="C2" s="22">
        <v>4.2219265291508234</v>
      </c>
      <c r="D2" s="22">
        <v>4.7287403010276119</v>
      </c>
      <c r="E2" s="22">
        <v>4.1926613407532889</v>
      </c>
      <c r="F2" s="20" t="s">
        <v>44</v>
      </c>
      <c r="G2" s="1">
        <f>(E2-MIN(E$2:E$20))/(MAX(E$2:E$20)-MIN(E$2:E$20))</f>
        <v>1</v>
      </c>
      <c r="H2" s="1">
        <v>1</v>
      </c>
    </row>
    <row r="3" spans="1:8" ht="17.149999999999999" x14ac:dyDescent="0.3">
      <c r="A3" s="1">
        <v>9</v>
      </c>
      <c r="B3" s="22">
        <v>2.6758920171718064</v>
      </c>
      <c r="C3" s="22">
        <v>4.4963655531919109</v>
      </c>
      <c r="D3" s="22">
        <v>4.6169406900399785</v>
      </c>
      <c r="E3" s="22">
        <v>4.1805009007271172</v>
      </c>
      <c r="F3" s="20" t="s">
        <v>51</v>
      </c>
      <c r="G3" s="1">
        <f t="shared" ref="G3:G20" si="0">(E3-MIN(E$2:E$20))/(MAX(E$2:E$20)-MIN(E$2:E$20))</f>
        <v>0.99356179993105442</v>
      </c>
      <c r="H3" s="1">
        <v>1</v>
      </c>
    </row>
    <row r="4" spans="1:8" ht="17.149999999999999" x14ac:dyDescent="0.3">
      <c r="A4" s="1">
        <v>15</v>
      </c>
      <c r="B4" s="22">
        <v>3.7721620524755322</v>
      </c>
      <c r="C4" s="22">
        <v>3.9819664751248878</v>
      </c>
      <c r="D4" s="22">
        <v>4.0108660609644877</v>
      </c>
      <c r="E4" s="22">
        <v>3.9515654249308572</v>
      </c>
      <c r="F4" s="20" t="s">
        <v>57</v>
      </c>
      <c r="G4" s="1">
        <f t="shared" si="0"/>
        <v>0.8723546402490544</v>
      </c>
      <c r="H4" s="1">
        <v>1</v>
      </c>
    </row>
    <row r="5" spans="1:8" ht="17.149999999999999" x14ac:dyDescent="0.3">
      <c r="A5" s="1">
        <v>13</v>
      </c>
      <c r="B5" s="22">
        <v>3.3860810262377665</v>
      </c>
      <c r="C5" s="22">
        <v>3.8772764937570177</v>
      </c>
      <c r="D5" s="22">
        <v>4.0108660609644877</v>
      </c>
      <c r="E5" s="22">
        <v>3.8324732271361555</v>
      </c>
      <c r="F5" s="20" t="s">
        <v>55</v>
      </c>
      <c r="G5" s="1">
        <f t="shared" si="0"/>
        <v>0.80930269522053933</v>
      </c>
      <c r="H5" s="1">
        <v>1</v>
      </c>
    </row>
    <row r="6" spans="1:8" ht="17.149999999999999" x14ac:dyDescent="0.3">
      <c r="A6" s="1">
        <v>12</v>
      </c>
      <c r="B6" s="22">
        <v>3.0781529626344009</v>
      </c>
      <c r="C6" s="22">
        <v>4.1370520078142148</v>
      </c>
      <c r="D6" s="22">
        <v>3.6913619821351804</v>
      </c>
      <c r="E6" s="22">
        <v>3.7469961885066385</v>
      </c>
      <c r="F6" s="20" t="s">
        <v>54</v>
      </c>
      <c r="G6" s="1">
        <f t="shared" si="0"/>
        <v>0.76404789565626152</v>
      </c>
      <c r="H6" s="1">
        <v>2</v>
      </c>
    </row>
    <row r="7" spans="1:8" ht="17.149999999999999" x14ac:dyDescent="0.3">
      <c r="A7" s="1">
        <v>17</v>
      </c>
      <c r="B7" s="22">
        <v>3.9561440292597529</v>
      </c>
      <c r="C7" s="22">
        <v>3.4963655531919109</v>
      </c>
      <c r="D7" s="22">
        <v>3.7872668389892215</v>
      </c>
      <c r="E7" s="22">
        <v>3.704681762724404</v>
      </c>
      <c r="F7" s="20" t="s">
        <v>59</v>
      </c>
      <c r="G7" s="1">
        <f t="shared" si="0"/>
        <v>0.74164502714144998</v>
      </c>
      <c r="H7" s="1">
        <v>2</v>
      </c>
    </row>
    <row r="8" spans="1:8" ht="17.149999999999999" x14ac:dyDescent="0.3">
      <c r="A8" s="1">
        <v>1</v>
      </c>
      <c r="B8" s="22">
        <v>2.6758920171718064</v>
      </c>
      <c r="C8" s="22">
        <v>3.8438559955262694</v>
      </c>
      <c r="D8" s="22">
        <v>4.0000000000000009</v>
      </c>
      <c r="E8" s="22">
        <v>3.6727208016448696</v>
      </c>
      <c r="F8" s="20" t="s">
        <v>43</v>
      </c>
      <c r="G8" s="1">
        <f t="shared" si="0"/>
        <v>0.7247236771423573</v>
      </c>
      <c r="H8" s="1">
        <v>2</v>
      </c>
    </row>
    <row r="9" spans="1:8" ht="17.149999999999999" x14ac:dyDescent="0.3">
      <c r="A9" s="1">
        <v>16</v>
      </c>
      <c r="B9" s="22">
        <v>2.8779910666253521</v>
      </c>
      <c r="C9" s="22">
        <v>3.7391660141583993</v>
      </c>
      <c r="D9" s="22">
        <v>3.9733634634869888</v>
      </c>
      <c r="E9" s="22">
        <v>3.6606100043832255</v>
      </c>
      <c r="F9" s="20" t="s">
        <v>58</v>
      </c>
      <c r="G9" s="1">
        <f t="shared" si="0"/>
        <v>0.71831175984355133</v>
      </c>
      <c r="H9" s="1">
        <v>2</v>
      </c>
    </row>
    <row r="10" spans="1:8" ht="17.149999999999999" x14ac:dyDescent="0.3">
      <c r="A10" s="1">
        <v>19</v>
      </c>
      <c r="B10" s="22">
        <v>3.3860810262377665</v>
      </c>
      <c r="C10" s="22">
        <v>3.6344760327905292</v>
      </c>
      <c r="D10" s="22">
        <v>3.5636676170139556</v>
      </c>
      <c r="E10" s="22">
        <v>3.5564736651693476</v>
      </c>
      <c r="F10" s="20" t="s">
        <v>61</v>
      </c>
      <c r="G10" s="1">
        <f t="shared" si="0"/>
        <v>0.66317801592774006</v>
      </c>
      <c r="H10" s="1">
        <v>2</v>
      </c>
    </row>
    <row r="11" spans="1:8" ht="17.149999999999999" x14ac:dyDescent="0.3">
      <c r="A11" s="1">
        <v>18</v>
      </c>
      <c r="B11" s="22">
        <v>2.5700630030219869</v>
      </c>
      <c r="C11" s="22">
        <v>3.601055534559781</v>
      </c>
      <c r="D11" s="22">
        <v>3.6011702144914541</v>
      </c>
      <c r="E11" s="22">
        <v>3.3949029002248912</v>
      </c>
      <c r="F11" s="20" t="s">
        <v>60</v>
      </c>
      <c r="G11" s="1">
        <f t="shared" si="0"/>
        <v>0.57763629969327634</v>
      </c>
      <c r="H11" s="1">
        <v>3</v>
      </c>
    </row>
    <row r="12" spans="1:8" ht="17.149999999999999" x14ac:dyDescent="0.3">
      <c r="A12" s="1">
        <v>6</v>
      </c>
      <c r="B12" s="22">
        <v>1.6758920171718066</v>
      </c>
      <c r="C12" s="22">
        <v>3.6723250176969029</v>
      </c>
      <c r="D12" s="22">
        <v>3.8405399120152448</v>
      </c>
      <c r="E12" s="22">
        <v>3.3403243753192204</v>
      </c>
      <c r="F12" s="20" t="s">
        <v>48</v>
      </c>
      <c r="G12" s="1">
        <f t="shared" si="0"/>
        <v>0.54874035003566668</v>
      </c>
      <c r="H12" s="1">
        <v>3</v>
      </c>
    </row>
    <row r="13" spans="1:8" ht="17.149999999999999" x14ac:dyDescent="0.3">
      <c r="A13" s="1">
        <v>4</v>
      </c>
      <c r="B13" s="22">
        <v>4.3241079828281936</v>
      </c>
      <c r="C13" s="22">
        <v>3.1579259396298798</v>
      </c>
      <c r="D13" s="22">
        <v>2.8882003890123675</v>
      </c>
      <c r="E13" s="22">
        <v>3.2832721280225377</v>
      </c>
      <c r="F13" s="20" t="s">
        <v>46</v>
      </c>
      <c r="G13" s="1">
        <f t="shared" si="0"/>
        <v>0.51853471753483016</v>
      </c>
      <c r="H13" s="1">
        <v>3</v>
      </c>
    </row>
    <row r="14" spans="1:8" ht="17.149999999999999" x14ac:dyDescent="0.3">
      <c r="A14" s="1">
        <v>10</v>
      </c>
      <c r="B14" s="22">
        <v>1.7979009505464552</v>
      </c>
      <c r="C14" s="22">
        <v>3.8284690221706335</v>
      </c>
      <c r="D14" s="22">
        <v>3.34568099106759</v>
      </c>
      <c r="E14" s="22">
        <v>3.2292401954045804</v>
      </c>
      <c r="F14" s="20" t="s">
        <v>52</v>
      </c>
      <c r="G14" s="1">
        <f t="shared" si="0"/>
        <v>0.48992815465079687</v>
      </c>
      <c r="H14" s="1">
        <v>3</v>
      </c>
    </row>
    <row r="15" spans="1:8" ht="17.149999999999999" x14ac:dyDescent="0.3">
      <c r="A15" s="1">
        <v>3</v>
      </c>
      <c r="B15" s="22">
        <v>3.2459550201937928</v>
      </c>
      <c r="C15" s="22">
        <v>3.207598027579591</v>
      </c>
      <c r="D15" s="22">
        <v>3.1860966244977678</v>
      </c>
      <c r="E15" s="22">
        <v>3.2066688648697026</v>
      </c>
      <c r="F15" s="20" t="s">
        <v>45</v>
      </c>
      <c r="G15" s="1">
        <f t="shared" si="0"/>
        <v>0.47797803265742411</v>
      </c>
      <c r="H15" s="1">
        <v>3</v>
      </c>
    </row>
    <row r="16" spans="1:8" ht="17.149999999999999" x14ac:dyDescent="0.3">
      <c r="A16" s="1">
        <v>11</v>
      </c>
      <c r="B16" s="22">
        <v>4.0781529626344009</v>
      </c>
      <c r="C16" s="22">
        <v>2.7770149990647734</v>
      </c>
      <c r="D16" s="22">
        <v>2.5317776155653573</v>
      </c>
      <c r="E16" s="22">
        <v>2.939147638378933</v>
      </c>
      <c r="F16" s="20" t="s">
        <v>53</v>
      </c>
      <c r="G16" s="1">
        <f t="shared" si="0"/>
        <v>0.33634210705518985</v>
      </c>
      <c r="H16" s="1">
        <v>4</v>
      </c>
    </row>
    <row r="17" spans="1:8" ht="17.149999999999999" x14ac:dyDescent="0.3">
      <c r="A17" s="1">
        <v>8</v>
      </c>
      <c r="B17" s="22">
        <v>4</v>
      </c>
      <c r="C17" s="22">
        <v>2.3457085071782089</v>
      </c>
      <c r="D17" s="22">
        <v>2.5691559344577888</v>
      </c>
      <c r="E17" s="22">
        <v>2.7659457766543993</v>
      </c>
      <c r="F17" s="20" t="s">
        <v>50</v>
      </c>
      <c r="G17" s="1">
        <f t="shared" si="0"/>
        <v>0.24464244522581</v>
      </c>
      <c r="H17" s="1">
        <v>4</v>
      </c>
    </row>
    <row r="18" spans="1:8" ht="17.149999999999999" x14ac:dyDescent="0.3">
      <c r="A18" s="1">
        <v>14</v>
      </c>
      <c r="B18" s="22">
        <v>2.4299369969780136</v>
      </c>
      <c r="C18" s="22">
        <v>2.3122880089474607</v>
      </c>
      <c r="D18" s="22">
        <v>2.2978962354854002</v>
      </c>
      <c r="E18" s="22">
        <v>2.3300610971687474</v>
      </c>
      <c r="F18" s="20" t="s">
        <v>56</v>
      </c>
      <c r="G18" s="1">
        <f t="shared" si="0"/>
        <v>1.3868495641986413E-2</v>
      </c>
      <c r="H18" s="1">
        <v>5</v>
      </c>
    </row>
    <row r="19" spans="1:8" ht="17.149999999999999" x14ac:dyDescent="0.3">
      <c r="A19" s="1">
        <v>5</v>
      </c>
      <c r="B19" s="22">
        <v>2.7979009505464552</v>
      </c>
      <c r="C19" s="22">
        <v>2.259052050685451</v>
      </c>
      <c r="D19" s="22">
        <v>2.1594600879847556</v>
      </c>
      <c r="E19" s="22">
        <v>2.326985045577374</v>
      </c>
      <c r="F19" s="20" t="s">
        <v>47</v>
      </c>
      <c r="G19" s="1">
        <f t="shared" si="0"/>
        <v>1.2239916780938763E-2</v>
      </c>
      <c r="H19" s="1">
        <v>5</v>
      </c>
    </row>
    <row r="20" spans="1:8" ht="17.149999999999999" x14ac:dyDescent="0.3">
      <c r="A20" s="1">
        <v>7</v>
      </c>
      <c r="B20" s="22">
        <v>3.8598739939560271</v>
      </c>
      <c r="C20" s="22">
        <v>1.6914170143564178</v>
      </c>
      <c r="D20" s="22">
        <v>2.1383118689155776</v>
      </c>
      <c r="E20" s="22">
        <v>2.3038663521000036</v>
      </c>
      <c r="F20" s="20" t="s">
        <v>49</v>
      </c>
      <c r="G20" s="1">
        <f t="shared" si="0"/>
        <v>0</v>
      </c>
      <c r="H20" s="1">
        <v>5</v>
      </c>
    </row>
    <row r="22" spans="1:8" x14ac:dyDescent="0.3">
      <c r="B22" s="1">
        <v>0.2</v>
      </c>
    </row>
    <row r="23" spans="1:8" x14ac:dyDescent="0.3">
      <c r="B23" s="1">
        <v>0.4</v>
      </c>
    </row>
    <row r="24" spans="1:8" x14ac:dyDescent="0.3">
      <c r="B24" s="1">
        <v>0.4</v>
      </c>
    </row>
  </sheetData>
  <sortState xmlns:xlrd2="http://schemas.microsoft.com/office/spreadsheetml/2017/richdata2" ref="A2:F20">
    <sortCondition descending="1" ref="E2:E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熵权法计算权重</vt:lpstr>
      <vt:lpstr>打分标准</vt:lpstr>
      <vt:lpstr>打分</vt:lpstr>
      <vt:lpstr>总分计算</vt:lpstr>
      <vt:lpstr>总分计算2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Timothy</cp:lastModifiedBy>
  <dcterms:created xsi:type="dcterms:W3CDTF">2023-05-12T11:15:00Z</dcterms:created>
  <dcterms:modified xsi:type="dcterms:W3CDTF">2024-04-06T15:24:47Z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30E27E5C01AB4B7698DB2FB51490E3A1_12</vt:lpwstr>
  </property>
</Properties>
</file>