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PD 03\Desktop\projeto-redes-estudo\Estudo_Excel\"/>
    </mc:Choice>
  </mc:AlternateContent>
  <xr:revisionPtr revIDLastSave="0" documentId="13_ncr:1_{F2653C99-B0D8-46A2-8E2C-4A2A283048F8}" xr6:coauthVersionLast="47" xr6:coauthVersionMax="47" xr10:uidLastSave="{00000000-0000-0000-0000-000000000000}"/>
  <bookViews>
    <workbookView xWindow="17850" yWindow="0" windowWidth="10965" windowHeight="15600" xr2:uid="{FC7A332B-89B1-4CC2-9F64-57275C63C241}"/>
  </bookViews>
  <sheets>
    <sheet name="Planilha1" sheetId="1" r:id="rId1"/>
    <sheet name="Planilha2" sheetId="2" r:id="rId2"/>
  </sheets>
  <definedNames>
    <definedName name="aporte">Planilha1!$D$14</definedName>
    <definedName name="patrimonio">Planilha1!$D$17</definedName>
    <definedName name="qtd_anos">Planilha1!$D$15</definedName>
    <definedName name="rendimento_carteira">Planilha1!$D$10</definedName>
    <definedName name="salario">Planilha1!$D$9</definedName>
    <definedName name="sugestao_investimento">Planilha1!$D$11</definedName>
    <definedName name="taxa_mensal">Planilha1!$D$16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3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0" i="1"/>
  <c r="D17" i="1"/>
  <c r="D18" i="1" s="1"/>
  <c r="D11" i="1"/>
  <c r="C22" i="1"/>
  <c r="D22" i="1" s="1"/>
  <c r="C23" i="1"/>
  <c r="D23" i="1" s="1"/>
  <c r="C24" i="1"/>
  <c r="D24" i="1" s="1"/>
  <c r="C25" i="1"/>
  <c r="D25" i="1" s="1"/>
  <c r="C21" i="1"/>
  <c r="D21" i="1" s="1"/>
  <c r="D36" i="1" l="1"/>
  <c r="D38" i="1"/>
  <c r="D34" i="1"/>
  <c r="D37" i="1"/>
  <c r="D33" i="1"/>
  <c r="D39" i="1" s="1"/>
  <c r="D35" i="1"/>
</calcChain>
</file>

<file path=xl/sharedStrings.xml><?xml version="1.0" encoding="utf-8"?>
<sst xmlns="http://schemas.openxmlformats.org/spreadsheetml/2006/main" count="72" uniqueCount="35">
  <si>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</si>
  <si>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</si>
  <si>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</si>
  <si>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</si>
  <si>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</si>
  <si>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</si>
  <si>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</si>
  <si>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</si>
  <si>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</si>
  <si>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30 Anos?</t>
  </si>
  <si>
    <t>Cenários</t>
  </si>
  <si>
    <t>Quanto em 20 Anos?</t>
  </si>
  <si>
    <t>Dividendo</t>
  </si>
  <si>
    <t>Configurações</t>
  </si>
  <si>
    <t>Salário</t>
  </si>
  <si>
    <t>Rendimento Carteira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</si>
  <si>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</si>
  <si>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</si>
  <si>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</si>
  <si>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</si>
  <si>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</si>
  <si>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</si>
  <si>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</si>
  <si>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</si>
  <si>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</si>
  <si>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</si>
  <si>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</si>
  <si>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</si>
  <si>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</si>
  <si>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</si>
  <si>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</si>
  <si>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</si>
  <si>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</si>
  <si>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Sugestão de Investimento (30%)</t>
  </si>
  <si>
    <t>Simulador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</si>
</sst>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28"/>
      <color theme="9" tint="0.59999389629810485"/>
      <name val="Artifakt Element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indent="1"/>
    </xf>
    <xf numFmtId="0" fontId="9" fillId="6" borderId="7" xfId="0" applyFont="1" applyFill="1" applyBorder="1" applyAlignment="1">
      <alignment horizontal="left" indent="1"/>
    </xf>
    <xf numFmtId="0" fontId="9" fillId="0" borderId="6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10" fillId="3" borderId="7" xfId="0" applyFont="1" applyFill="1" applyBorder="1" applyAlignment="1">
      <alignment horizontal="left" indent="1"/>
    </xf>
    <xf numFmtId="8" fontId="0" fillId="3" borderId="6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0" fontId="9" fillId="6" borderId="8" xfId="0" applyFont="1" applyFill="1" applyBorder="1" applyAlignment="1">
      <alignment horizontal="left" indent="1"/>
    </xf>
    <xf numFmtId="164" fontId="0" fillId="0" borderId="9" xfId="0" applyNumberFormat="1" applyBorder="1" applyAlignment="1">
      <alignment horizontal="center"/>
    </xf>
    <xf numFmtId="0" fontId="9" fillId="6" borderId="10" xfId="0" applyFont="1" applyFill="1" applyBorder="1" applyAlignment="1">
      <alignment horizontal="left" indent="1"/>
    </xf>
    <xf numFmtId="10" fontId="0" fillId="0" borderId="11" xfId="0" applyNumberFormat="1" applyBorder="1" applyAlignment="1">
      <alignment horizontal="center"/>
    </xf>
    <xf numFmtId="0" fontId="9" fillId="6" borderId="12" xfId="0" applyFont="1" applyFill="1" applyBorder="1" applyAlignment="1">
      <alignment horizontal="left" indent="1"/>
    </xf>
    <xf numFmtId="0" fontId="9" fillId="6" borderId="13" xfId="0" applyFont="1" applyFill="1" applyBorder="1" applyAlignment="1">
      <alignment horizontal="left" indent="1"/>
    </xf>
    <xf numFmtId="164" fontId="0" fillId="3" borderId="14" xfId="0" applyNumberFormat="1" applyFill="1" applyBorder="1" applyAlignment="1">
      <alignment horizontal="center"/>
    </xf>
    <xf numFmtId="0" fontId="9" fillId="0" borderId="8" xfId="0" applyFont="1" applyBorder="1" applyAlignment="1">
      <alignment horizontal="left" indent="1"/>
    </xf>
    <xf numFmtId="0" fontId="9" fillId="0" borderId="10" xfId="0" applyFont="1" applyBorder="1" applyAlignment="1">
      <alignment horizontal="left" indent="1"/>
    </xf>
    <xf numFmtId="0" fontId="0" fillId="0" borderId="11" xfId="0" applyBorder="1" applyAlignment="1">
      <alignment horizontal="center"/>
    </xf>
    <xf numFmtId="0" fontId="10" fillId="3" borderId="10" xfId="0" applyFont="1" applyFill="1" applyBorder="1" applyAlignment="1">
      <alignment horizontal="left" indent="1"/>
    </xf>
    <xf numFmtId="8" fontId="0" fillId="3" borderId="11" xfId="0" applyNumberFormat="1" applyFill="1" applyBorder="1" applyAlignment="1">
      <alignment horizontal="center"/>
    </xf>
    <xf numFmtId="0" fontId="10" fillId="3" borderId="12" xfId="0" applyFont="1" applyFill="1" applyBorder="1" applyAlignment="1">
      <alignment horizontal="left" indent="1"/>
    </xf>
    <xf numFmtId="0" fontId="10" fillId="3" borderId="13" xfId="0" applyFont="1" applyFill="1" applyBorder="1" applyAlignment="1">
      <alignment horizontal="left" indent="1"/>
    </xf>
    <xf numFmtId="8" fontId="0" fillId="3" borderId="14" xfId="0" applyNumberFormat="1" applyFill="1" applyBorder="1" applyAlignment="1">
      <alignment horizontal="center"/>
    </xf>
    <xf numFmtId="0" fontId="9" fillId="3" borderId="8" xfId="0" applyFont="1" applyFill="1" applyBorder="1" applyAlignment="1">
      <alignment horizontal="left" indent="1"/>
    </xf>
    <xf numFmtId="8" fontId="0" fillId="3" borderId="9" xfId="0" applyNumberFormat="1" applyFill="1" applyBorder="1" applyAlignment="1">
      <alignment horizontal="center"/>
    </xf>
    <xf numFmtId="0" fontId="9" fillId="3" borderId="10" xfId="0" applyFont="1" applyFill="1" applyBorder="1" applyAlignment="1">
      <alignment horizontal="left" indent="1"/>
    </xf>
    <xf numFmtId="0" fontId="9" fillId="3" borderId="12" xfId="0" applyFont="1" applyFill="1" applyBorder="1" applyAlignment="1">
      <alignment horizontal="left" indent="1"/>
    </xf>
    <xf numFmtId="8" fontId="0" fillId="3" borderId="13" xfId="0" applyNumberForma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8" fillId="5" borderId="0" xfId="2"/>
    <xf numFmtId="0" fontId="0" fillId="3" borderId="0" xfId="0" applyFill="1"/>
    <xf numFmtId="0" fontId="11" fillId="5" borderId="0" xfId="2" applyFont="1" applyAlignment="1">
      <alignment horizontal="center" vertical="center"/>
    </xf>
    <xf numFmtId="164" fontId="0" fillId="3" borderId="0" xfId="0" applyNumberFormat="1" applyFill="1"/>
    <xf numFmtId="9" fontId="0" fillId="0" borderId="0" xfId="0" applyNumberFormat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8" fillId="5" borderId="0" xfId="1" applyFont="1" applyFill="1"/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B257-0259-4396-AFD2-D12EB168D32E}">
  <dimension ref="A3:F39"/>
  <sheetViews>
    <sheetView showGridLines="0" tabSelected="1" zoomScaleNormal="100" workbookViewId="0">
      <selection activeCell="C41" sqref="C41"/>
    </sheetView>
  </sheetViews>
  <sheetFormatPr defaultColWidth="0" defaultRowHeight="15" x14ac:dyDescent="0.25"/>
  <cols>
    <col min="1" max="1" width="9.140625" customWidth="1"/>
    <col min="2" max="3" width="29.5703125" customWidth="1"/>
    <col min="4" max="4" width="18" bestFit="1" customWidth="1"/>
    <col min="5" max="5" width="4" customWidth="1"/>
    <col min="6" max="6" width="15.42578125" hidden="1" customWidth="1"/>
    <col min="7" max="9" width="9.140625" hidden="1" customWidth="1"/>
    <col min="10" max="16384" width="9.140625" hidden="1"/>
  </cols>
  <sheetData>
    <row r="3" spans="2:4" ht="15.75" thickBot="1" x14ac:dyDescent="0.3"/>
    <row r="4" spans="2:4" ht="60.75" customHeight="1" thickBot="1" x14ac:dyDescent="0.3">
      <c r="B4" s="53" t="s">
        <v>34</v>
      </c>
      <c r="C4" s="54"/>
      <c r="D4" s="55"/>
    </row>
    <row r="7" spans="2:4" ht="15.75" thickBot="1" x14ac:dyDescent="0.3"/>
    <row r="8" spans="2:4" ht="19.5" thickBot="1" x14ac:dyDescent="0.3">
      <c r="B8" s="8" t="s">
        <v>13</v>
      </c>
      <c r="C8" s="10"/>
      <c r="D8" s="9"/>
    </row>
    <row r="9" spans="2:4" ht="15.75" x14ac:dyDescent="0.25">
      <c r="B9" s="18" t="s">
        <v>14</v>
      </c>
      <c r="C9" s="11"/>
      <c r="D9" s="19">
        <v>5000</v>
      </c>
    </row>
    <row r="10" spans="2:4" ht="15.75" x14ac:dyDescent="0.25">
      <c r="B10" s="20" t="s">
        <v>15</v>
      </c>
      <c r="C10" s="12"/>
      <c r="D10" s="21">
        <v>8.8999999999999999E-3</v>
      </c>
    </row>
    <row r="11" spans="2:4" ht="16.5" thickBot="1" x14ac:dyDescent="0.3">
      <c r="B11" s="22" t="s">
        <v>33</v>
      </c>
      <c r="C11" s="23"/>
      <c r="D11" s="24">
        <f>D9*30%</f>
        <v>1500</v>
      </c>
    </row>
    <row r="12" spans="2:4" ht="15.75" thickBot="1" x14ac:dyDescent="0.3"/>
    <row r="13" spans="2:4" ht="30.75" customHeight="1" thickBot="1" x14ac:dyDescent="0.3">
      <c r="B13" s="3" t="s">
        <v>5</v>
      </c>
      <c r="C13" s="38"/>
      <c r="D13" s="4"/>
    </row>
    <row r="14" spans="2:4" ht="16.5" customHeight="1" x14ac:dyDescent="0.25">
      <c r="B14" s="25" t="s">
        <v>0</v>
      </c>
      <c r="C14" s="13"/>
      <c r="D14" s="19">
        <v>505</v>
      </c>
    </row>
    <row r="15" spans="2:4" ht="15.75" customHeight="1" x14ac:dyDescent="0.25">
      <c r="B15" s="26" t="s">
        <v>1</v>
      </c>
      <c r="C15" s="14"/>
      <c r="D15" s="27">
        <v>5</v>
      </c>
    </row>
    <row r="16" spans="2:4" ht="15.75" customHeight="1" x14ac:dyDescent="0.25">
      <c r="B16" s="26" t="s">
        <v>2</v>
      </c>
      <c r="C16" s="14"/>
      <c r="D16" s="21">
        <v>1.0789999999999999E-2</v>
      </c>
    </row>
    <row r="17" spans="1:4" ht="15.75" customHeight="1" x14ac:dyDescent="0.25">
      <c r="B17" s="28" t="s">
        <v>3</v>
      </c>
      <c r="C17" s="15"/>
      <c r="D17" s="29">
        <f>FV(taxa_mensal,qtd_anos*12,aporte*-1)</f>
        <v>42307.341569236261</v>
      </c>
    </row>
    <row r="18" spans="1:4" ht="15.75" customHeight="1" thickBot="1" x14ac:dyDescent="0.3">
      <c r="B18" s="30" t="s">
        <v>4</v>
      </c>
      <c r="C18" s="31"/>
      <c r="D18" s="32">
        <f>patrimonio*rendimento_carteira</f>
        <v>376.53533996620274</v>
      </c>
    </row>
    <row r="19" spans="1:4" ht="15.75" thickBot="1" x14ac:dyDescent="0.3"/>
    <row r="20" spans="1:4" ht="24.75" thickBot="1" x14ac:dyDescent="0.3">
      <c r="B20" s="5" t="s">
        <v>10</v>
      </c>
      <c r="C20" s="6"/>
      <c r="D20" s="2" t="s">
        <v>12</v>
      </c>
    </row>
    <row r="21" spans="1:4" ht="15.75" x14ac:dyDescent="0.25">
      <c r="A21" s="1">
        <v>2</v>
      </c>
      <c r="B21" s="33" t="s">
        <v>6</v>
      </c>
      <c r="C21" s="16">
        <f>FV($D$16,$A21*12,$D$14*-1)</f>
        <v>13749.951785310834</v>
      </c>
      <c r="D21" s="34">
        <f>C21*rendimento_carteira</f>
        <v>122.37457088926642</v>
      </c>
    </row>
    <row r="22" spans="1:4" ht="15.75" x14ac:dyDescent="0.25">
      <c r="A22" s="1">
        <v>5</v>
      </c>
      <c r="B22" s="35" t="s">
        <v>7</v>
      </c>
      <c r="C22" s="17">
        <f>FV($D$16,$A22*12,$D$14*-1)</f>
        <v>42307.341569236261</v>
      </c>
      <c r="D22" s="29">
        <f>C22*rendimento_carteira</f>
        <v>376.53533996620274</v>
      </c>
    </row>
    <row r="23" spans="1:4" ht="15.75" x14ac:dyDescent="0.25">
      <c r="A23" s="1">
        <v>10</v>
      </c>
      <c r="B23" s="35" t="s">
        <v>8</v>
      </c>
      <c r="C23" s="17">
        <f>FV($D$16,$A23*12,$D$14*-1)</f>
        <v>122858.52732773696</v>
      </c>
      <c r="D23" s="29">
        <f>C23*rendimento_carteira</f>
        <v>1093.440893216859</v>
      </c>
    </row>
    <row r="24" spans="1:4" ht="15.75" x14ac:dyDescent="0.25">
      <c r="A24" s="1">
        <v>20</v>
      </c>
      <c r="B24" s="35" t="s">
        <v>11</v>
      </c>
      <c r="C24" s="17">
        <f>FV($D$16,$A24*12,$D$14*-1)</f>
        <v>568225.19204902567</v>
      </c>
      <c r="D24" s="29">
        <f>C24*rendimento_carteira</f>
        <v>5057.2042092363281</v>
      </c>
    </row>
    <row r="25" spans="1:4" ht="16.5" thickBot="1" x14ac:dyDescent="0.3">
      <c r="A25" s="1">
        <v>30</v>
      </c>
      <c r="B25" s="36" t="s">
        <v>9</v>
      </c>
      <c r="C25" s="37">
        <f>FV($D$16,$A25*12,$D$14*-1)</f>
        <v>2182695.6757773808</v>
      </c>
      <c r="D25" s="32">
        <f>C25*rendimento_carteira</f>
        <v>19425.991514418689</v>
      </c>
    </row>
    <row r="26" spans="1:4" x14ac:dyDescent="0.25">
      <c r="A26" s="1"/>
    </row>
    <row r="29" spans="1:4" ht="15.75" x14ac:dyDescent="0.25">
      <c r="B29" s="41" t="s">
        <v>16</v>
      </c>
      <c r="C29" s="41" t="s">
        <v>31</v>
      </c>
      <c r="D29" s="39"/>
    </row>
    <row r="30" spans="1:4" x14ac:dyDescent="0.25">
      <c r="B30" s="52" t="s">
        <v>18</v>
      </c>
      <c r="C30" s="51">
        <f>aporte</f>
        <v>505</v>
      </c>
      <c r="D30" s="40"/>
    </row>
    <row r="32" spans="1:4" x14ac:dyDescent="0.25">
      <c r="B32" s="44" t="s">
        <v>19</v>
      </c>
      <c r="C32" s="44" t="s">
        <v>20</v>
      </c>
      <c r="D32" s="44" t="s">
        <v>21</v>
      </c>
    </row>
    <row r="33" spans="2:4" x14ac:dyDescent="0.25">
      <c r="B33" s="7" t="s">
        <v>22</v>
      </c>
      <c r="C33" s="43">
        <f>VLOOKUP($C$29&amp;"-"&amp;B33,Planilha2!$A:$D,4,FALSE)</f>
        <v>0.32</v>
      </c>
      <c r="D33" s="42">
        <f>C33*$C$30</f>
        <v>161.6</v>
      </c>
    </row>
    <row r="34" spans="2:4" x14ac:dyDescent="0.25">
      <c r="B34" s="7" t="s">
        <v>23</v>
      </c>
      <c r="C34" s="43">
        <f>VLOOKUP($C$29&amp;"-"&amp;B34,Planilha2!$A:$D,4,FALSE)</f>
        <v>0.35</v>
      </c>
      <c r="D34" s="42">
        <f t="shared" ref="D34:D38" si="0">C34*$C$30</f>
        <v>176.75</v>
      </c>
    </row>
    <row r="35" spans="2:4" x14ac:dyDescent="0.25">
      <c r="B35" s="7" t="s">
        <v>24</v>
      </c>
      <c r="C35" s="43">
        <f>VLOOKUP($C$29&amp;"-"&amp;B35,Planilha2!$A:$D,4,FALSE)</f>
        <v>0.08</v>
      </c>
      <c r="D35" s="42">
        <f t="shared" si="0"/>
        <v>40.4</v>
      </c>
    </row>
    <row r="36" spans="2:4" x14ac:dyDescent="0.25">
      <c r="B36" s="7" t="s">
        <v>25</v>
      </c>
      <c r="C36" s="43">
        <f>VLOOKUP($C$29&amp;"-"&amp;B36,Planilha2!$A:$D,4,FALSE)</f>
        <v>0.05</v>
      </c>
      <c r="D36" s="42">
        <f t="shared" si="0"/>
        <v>25.25</v>
      </c>
    </row>
    <row r="37" spans="2:4" x14ac:dyDescent="0.25">
      <c r="B37" s="7" t="s">
        <v>26</v>
      </c>
      <c r="C37" s="43">
        <f>VLOOKUP($C$29&amp;"-"&amp;B37,Planilha2!$A:$D,4,FALSE)</f>
        <v>0.1</v>
      </c>
      <c r="D37" s="42">
        <f t="shared" si="0"/>
        <v>50.5</v>
      </c>
    </row>
    <row r="38" spans="2:4" x14ac:dyDescent="0.25">
      <c r="B38" s="7" t="s">
        <v>27</v>
      </c>
      <c r="C38" s="43">
        <f>VLOOKUP($C$29&amp;"-"&amp;B38,Planilha2!$A:$D,4,FALSE)</f>
        <v>0.1</v>
      </c>
      <c r="D38" s="42">
        <f t="shared" si="0"/>
        <v>50.5</v>
      </c>
    </row>
    <row r="39" spans="2:4" x14ac:dyDescent="0.25">
      <c r="B39" s="45"/>
      <c r="C39" s="45"/>
      <c r="D39" s="46">
        <f>SUM(D33:D38)</f>
        <v>505</v>
      </c>
    </row>
  </sheetData>
  <mergeCells count="12">
    <mergeCell ref="B4:D4"/>
    <mergeCell ref="B20:C20"/>
    <mergeCell ref="B14:C14"/>
    <mergeCell ref="B15:C15"/>
    <mergeCell ref="B16:C16"/>
    <mergeCell ref="B17:C17"/>
    <mergeCell ref="B18:C18"/>
    <mergeCell ref="B9:C9"/>
    <mergeCell ref="B10:C10"/>
    <mergeCell ref="B11:C11"/>
    <mergeCell ref="B8:D8"/>
    <mergeCell ref="B13:D13"/>
  </mergeCells>
  <dataValidations count="1">
    <dataValidation type="list" allowBlank="1" showInputMessage="1" showErrorMessage="1" sqref="C29" xr:uid="{3D5017CA-1505-491C-9F04-6368D8AF69DF}">
      <formula1>"Conservador,Moderado,Agressivo"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0601-0E1F-404D-8236-7F79AF848595}">
  <dimension ref="A1:H20"/>
  <sheetViews>
    <sheetView workbookViewId="0">
      <selection activeCell="D13" sqref="D13"/>
    </sheetView>
  </sheetViews>
  <sheetFormatPr defaultRowHeight="15" x14ac:dyDescent="0.25"/>
  <cols>
    <col min="1" max="1" width="28.42578125" bestFit="1" customWidth="1"/>
    <col min="2" max="2" width="12.140625" bestFit="1" customWidth="1"/>
    <col min="3" max="3" width="16.140625" bestFit="1" customWidth="1"/>
    <col min="7" max="7" width="15.85546875" bestFit="1" customWidth="1"/>
    <col min="8" max="8" width="9.140625" customWidth="1"/>
  </cols>
  <sheetData>
    <row r="1" spans="1:8" x14ac:dyDescent="0.25">
      <c r="D1" s="7"/>
    </row>
    <row r="2" spans="1:8" x14ac:dyDescent="0.25">
      <c r="A2" t="s">
        <v>30</v>
      </c>
      <c r="B2" s="7" t="s">
        <v>16</v>
      </c>
      <c r="C2" s="7" t="s">
        <v>19</v>
      </c>
      <c r="D2" s="7" t="s">
        <v>29</v>
      </c>
    </row>
    <row r="3" spans="1:8" x14ac:dyDescent="0.25">
      <c r="A3" t="str">
        <f>B3&amp;"-"&amp;C3</f>
        <v>Conservador-Papel</v>
      </c>
      <c r="B3" t="s">
        <v>28</v>
      </c>
      <c r="C3" s="7" t="s">
        <v>22</v>
      </c>
      <c r="D3" s="43">
        <v>0.3</v>
      </c>
      <c r="H3" t="s">
        <v>29</v>
      </c>
    </row>
    <row r="4" spans="1:8" x14ac:dyDescent="0.25">
      <c r="A4" t="str">
        <f t="shared" ref="A4:A20" si="0">B4&amp;"-"&amp;C4</f>
        <v>Conservador-Tijolo</v>
      </c>
      <c r="B4" t="s">
        <v>28</v>
      </c>
      <c r="C4" s="7" t="s">
        <v>23</v>
      </c>
      <c r="D4" s="43">
        <v>0.5</v>
      </c>
      <c r="G4" s="39" t="s">
        <v>32</v>
      </c>
      <c r="H4" s="50">
        <f>VLOOKUP(G4,$A:$D,4,FALSE)</f>
        <v>0.35</v>
      </c>
    </row>
    <row r="5" spans="1:8" x14ac:dyDescent="0.25">
      <c r="A5" t="str">
        <f t="shared" si="0"/>
        <v>Conservador-Híbridos</v>
      </c>
      <c r="B5" t="s">
        <v>28</v>
      </c>
      <c r="C5" s="7" t="s">
        <v>24</v>
      </c>
      <c r="D5" s="43">
        <v>0.1</v>
      </c>
    </row>
    <row r="6" spans="1:8" x14ac:dyDescent="0.25">
      <c r="A6" t="str">
        <f t="shared" si="0"/>
        <v>Conservador-Fofs</v>
      </c>
      <c r="B6" t="s">
        <v>28</v>
      </c>
      <c r="C6" s="7" t="s">
        <v>25</v>
      </c>
      <c r="D6" s="43">
        <v>0.1</v>
      </c>
    </row>
    <row r="7" spans="1:8" x14ac:dyDescent="0.25">
      <c r="A7" t="str">
        <f t="shared" si="0"/>
        <v>Conservador-Desenvolvimento</v>
      </c>
      <c r="B7" t="s">
        <v>28</v>
      </c>
      <c r="C7" s="7" t="s">
        <v>26</v>
      </c>
      <c r="D7" s="43">
        <v>0</v>
      </c>
    </row>
    <row r="8" spans="1:8" ht="15.75" thickBot="1" x14ac:dyDescent="0.3">
      <c r="A8" s="47" t="str">
        <f t="shared" si="0"/>
        <v>Conservador-Hotelarias</v>
      </c>
      <c r="B8" s="47" t="s">
        <v>28</v>
      </c>
      <c r="C8" s="48" t="s">
        <v>27</v>
      </c>
      <c r="D8" s="49">
        <v>0</v>
      </c>
    </row>
    <row r="9" spans="1:8" x14ac:dyDescent="0.25">
      <c r="A9" t="str">
        <f t="shared" si="0"/>
        <v>Moderado-Papel</v>
      </c>
      <c r="B9" t="s">
        <v>31</v>
      </c>
      <c r="C9" s="7" t="s">
        <v>22</v>
      </c>
      <c r="D9" s="43">
        <v>0.32</v>
      </c>
    </row>
    <row r="10" spans="1:8" x14ac:dyDescent="0.25">
      <c r="A10" t="str">
        <f t="shared" si="0"/>
        <v>Moderado-Tijolo</v>
      </c>
      <c r="B10" t="s">
        <v>31</v>
      </c>
      <c r="C10" s="7" t="s">
        <v>23</v>
      </c>
      <c r="D10" s="43">
        <v>0.35</v>
      </c>
    </row>
    <row r="11" spans="1:8" x14ac:dyDescent="0.25">
      <c r="A11" t="str">
        <f t="shared" si="0"/>
        <v>Moderado-Híbridos</v>
      </c>
      <c r="B11" t="s">
        <v>31</v>
      </c>
      <c r="C11" s="7" t="s">
        <v>24</v>
      </c>
      <c r="D11" s="43">
        <v>0.08</v>
      </c>
    </row>
    <row r="12" spans="1:8" x14ac:dyDescent="0.25">
      <c r="A12" t="str">
        <f t="shared" si="0"/>
        <v>Moderado-Fofs</v>
      </c>
      <c r="B12" t="s">
        <v>31</v>
      </c>
      <c r="C12" s="7" t="s">
        <v>25</v>
      </c>
      <c r="D12" s="43">
        <v>0.05</v>
      </c>
    </row>
    <row r="13" spans="1:8" x14ac:dyDescent="0.25">
      <c r="A13" t="str">
        <f t="shared" si="0"/>
        <v>Moderado-Desenvolvimento</v>
      </c>
      <c r="B13" t="s">
        <v>31</v>
      </c>
      <c r="C13" s="7" t="s">
        <v>26</v>
      </c>
      <c r="D13" s="43">
        <v>0.1</v>
      </c>
    </row>
    <row r="14" spans="1:8" ht="15.75" thickBot="1" x14ac:dyDescent="0.3">
      <c r="A14" s="47" t="str">
        <f t="shared" si="0"/>
        <v>Moderado-Hotelarias</v>
      </c>
      <c r="B14" s="47" t="s">
        <v>31</v>
      </c>
      <c r="C14" s="48" t="s">
        <v>27</v>
      </c>
      <c r="D14" s="49">
        <v>0.1</v>
      </c>
    </row>
    <row r="15" spans="1:8" x14ac:dyDescent="0.25">
      <c r="A15" t="str">
        <f t="shared" si="0"/>
        <v>Agressivo-Papel</v>
      </c>
      <c r="B15" t="s">
        <v>17</v>
      </c>
      <c r="C15" s="7" t="s">
        <v>22</v>
      </c>
      <c r="D15" s="43">
        <v>0.5</v>
      </c>
    </row>
    <row r="16" spans="1:8" x14ac:dyDescent="0.25">
      <c r="A16" t="str">
        <f t="shared" si="0"/>
        <v>Agressivo-Tijolo</v>
      </c>
      <c r="B16" t="s">
        <v>17</v>
      </c>
      <c r="C16" s="7" t="s">
        <v>23</v>
      </c>
      <c r="D16" s="43">
        <v>0.1</v>
      </c>
    </row>
    <row r="17" spans="1:4" x14ac:dyDescent="0.25">
      <c r="A17" t="str">
        <f t="shared" si="0"/>
        <v>Agressivo-Híbridos</v>
      </c>
      <c r="B17" t="s">
        <v>17</v>
      </c>
      <c r="C17" s="7" t="s">
        <v>24</v>
      </c>
      <c r="D17" s="43">
        <v>0.05</v>
      </c>
    </row>
    <row r="18" spans="1:4" x14ac:dyDescent="0.25">
      <c r="A18" t="str">
        <f t="shared" si="0"/>
        <v>Agressivo-Fofs</v>
      </c>
      <c r="B18" t="s">
        <v>17</v>
      </c>
      <c r="C18" s="7" t="s">
        <v>25</v>
      </c>
      <c r="D18" s="43">
        <v>0.05</v>
      </c>
    </row>
    <row r="19" spans="1:4" x14ac:dyDescent="0.25">
      <c r="A19" t="str">
        <f t="shared" si="0"/>
        <v>Agressivo-Desenvolvimento</v>
      </c>
      <c r="B19" t="s">
        <v>17</v>
      </c>
      <c r="C19" s="7" t="s">
        <v>26</v>
      </c>
      <c r="D19" s="43">
        <v>0.2</v>
      </c>
    </row>
    <row r="20" spans="1:4" x14ac:dyDescent="0.25">
      <c r="A20" t="str">
        <f t="shared" si="0"/>
        <v>Agressivo-Hotelarias</v>
      </c>
      <c r="B20" t="s">
        <v>17</v>
      </c>
      <c r="C20" s="7" t="s">
        <v>27</v>
      </c>
      <c r="D20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 03</dc:creator>
  <cp:lastModifiedBy>CPD 03</cp:lastModifiedBy>
  <dcterms:created xsi:type="dcterms:W3CDTF">2025-05-20T15:19:14Z</dcterms:created>
  <dcterms:modified xsi:type="dcterms:W3CDTF">2025-05-22T15:37:25Z</dcterms:modified>
</cp:coreProperties>
</file>